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930" firstSheet="4" activeTab="4"/>
  </bookViews>
  <sheets>
    <sheet name="封皮" sheetId="1" r:id="rId1"/>
    <sheet name="1、2019年全区一般公共预算收入表" sheetId="2" r:id="rId2"/>
    <sheet name="2、2019年全区一般公共预算支出表" sheetId="3" r:id="rId3"/>
    <sheet name="3、2019年全区一般公共预算支出明细表" sheetId="4" r:id="rId4"/>
    <sheet name="4、2019一般公共预算税收返还和转移支付表" sheetId="5" r:id="rId5"/>
    <sheet name="5、2019年一般公共预算基本支出表" sheetId="6" r:id="rId6"/>
    <sheet name="6、2019年区级国有资本经营收入预算表" sheetId="7" r:id="rId7"/>
    <sheet name="7、2019年区级国有资本经营支出预算表" sheetId="8" r:id="rId8"/>
    <sheet name="8、2019年全区社会保险基金收入预算表" sheetId="9" r:id="rId9"/>
    <sheet name="9、2019年全区社会保险基金支出预算表" sheetId="10" r:id="rId10"/>
    <sheet name="10、政府一般债务限额和余额情况表 " sheetId="11" r:id="rId11"/>
    <sheet name="11、2019年区级一般公共预算“三公”经费支出预算表 " sheetId="12" r:id="rId12"/>
    <sheet name="12、2019年全区政府性基金预算收入表" sheetId="13" r:id="rId13"/>
    <sheet name="13、2019年全区政府性基金预算支出" sheetId="14" r:id="rId14"/>
    <sheet name="14、2019年政府性基金转移支付预算表（分项目）" sheetId="15" r:id="rId15"/>
    <sheet name="15、政府专项债务限额和余额情况表" sheetId="16" r:id="rId16"/>
  </sheets>
  <externalReferences>
    <externalReference r:id="rId19"/>
  </externalReferences>
  <definedNames>
    <definedName name="_xlnm.Print_Area" localSheetId="3">'3、2019年全区一般公共预算支出明细表'!$A$2:$B$309</definedName>
    <definedName name="_xlnm.Print_Titles" localSheetId="3">'3、2019年全区一般公共预算支出明细表'!$2:$5</definedName>
  </definedNames>
  <calcPr fullCalcOnLoad="1"/>
</workbook>
</file>

<file path=xl/comments4.xml><?xml version="1.0" encoding="utf-8"?>
<comments xmlns="http://schemas.openxmlformats.org/spreadsheetml/2006/main">
  <authors>
    <author>李欢</author>
  </authors>
  <commentList>
    <comment ref="A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1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2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9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2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<sst xmlns="http://schemas.openxmlformats.org/spreadsheetml/2006/main" count="1696" uniqueCount="1343">
  <si>
    <t>高新区2018年财政预算执行情况及</t>
  </si>
  <si>
    <t>2019年区级财政收支预算（草案）</t>
  </si>
  <si>
    <t xml:space="preserve"> </t>
  </si>
  <si>
    <t>洛阳高新区财政局编制</t>
  </si>
  <si>
    <t>二○一九年三月</t>
  </si>
  <si>
    <t xml:space="preserve">       </t>
  </si>
  <si>
    <t>2019年全区一般公共预算收入表</t>
  </si>
  <si>
    <t>单位：万元</t>
  </si>
  <si>
    <t>项              目</t>
  </si>
  <si>
    <t>2018年完成数</t>
  </si>
  <si>
    <t>区本级2017年预算数</t>
  </si>
  <si>
    <t>孙旗屯2017年预算数</t>
  </si>
  <si>
    <t>辛店镇2017年预算数</t>
  </si>
  <si>
    <t>2019预算数</t>
  </si>
  <si>
    <t>预算数为上年完成数的%</t>
  </si>
  <si>
    <t>一、全区收入</t>
  </si>
  <si>
    <t>（一）税收收入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</si>
  <si>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</si>
  <si>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</si>
  <si>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</si>
  <si>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</si>
  <si>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</si>
  <si>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</si>
  <si>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</si>
  <si>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</si>
  <si>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</si>
  <si>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</si>
  <si>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11、车船使用和牌照税</t>
  </si>
  <si>
    <t xml:space="preserve">     </t>
  </si>
  <si>
    <t>12、耕地占用税</t>
  </si>
  <si>
    <t>（二）非税收入</t>
  </si>
  <si>
    <t>1、专项收入</t>
  </si>
  <si>
    <t>2、行政事业性收费</t>
  </si>
  <si>
    <t>3、罚没收入</t>
  </si>
  <si>
    <t>4、国有资本经营收入</t>
  </si>
  <si>
    <t>5、国有资产（资源）有偿使用收入</t>
  </si>
  <si>
    <t>6、其他收入</t>
  </si>
  <si>
    <t>二、上级补助收入</t>
  </si>
  <si>
    <t>1、返还性收入</t>
  </si>
  <si>
    <t>2、一般性转移支付收入</t>
  </si>
  <si>
    <t>3、专项转移支付收入</t>
  </si>
  <si>
    <t>三、下级上解收入</t>
  </si>
  <si>
    <t>四、动用预算稳定调节基金</t>
  </si>
  <si>
    <t>五、调入资金</t>
  </si>
  <si>
    <t>六、上年结余</t>
  </si>
  <si>
    <t>一般公共预算收入合计</t>
  </si>
  <si>
    <t xml:space="preserve"> 2019年区级一般公共预算支出表</t>
  </si>
  <si>
    <t>项目</t>
  </si>
  <si>
    <t>2018年预算数</t>
  </si>
  <si>
    <t>2019年预算数</t>
  </si>
  <si>
    <t>预算数为上年预算数的%</t>
  </si>
  <si>
    <t>一、 全区支出</t>
  </si>
  <si>
    <t>(一）财政拨款</t>
  </si>
  <si>
    <t>1、一般公共服务支出</t>
  </si>
  <si>
    <t>2、国防支出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</si>
  <si>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</si>
  <si>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</si>
  <si>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</si>
  <si>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</si>
  <si>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</si>
  <si>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8、医疗卫生与计划生育支出</t>
  </si>
  <si>
    <t>9、节能环保支出</t>
  </si>
  <si>
    <t>10、城乡社区支出</t>
  </si>
  <si>
    <t>11、农林水支出</t>
  </si>
  <si>
    <t>12、交通运输支出</t>
  </si>
  <si>
    <t>13、资源勘探信息等支出</t>
  </si>
  <si>
    <t>14、商业服务业等支出</t>
  </si>
  <si>
    <t>15、金融支出</t>
  </si>
  <si>
    <t>16、援助其他地区支出</t>
  </si>
  <si>
    <t>17、自然资源气象等支出</t>
  </si>
  <si>
    <t>18、住房保障支出</t>
  </si>
  <si>
    <t>19、粮食物资储备支出</t>
  </si>
  <si>
    <t>20、灾害防治及应急管理支出</t>
  </si>
  <si>
    <t>20、预备费</t>
  </si>
  <si>
    <t>21、债务付息支出</t>
  </si>
  <si>
    <t>22、其他支出</t>
  </si>
  <si>
    <t>其中：行政事业性收费</t>
  </si>
  <si>
    <t>其中：专项收入安排的支出</t>
  </si>
  <si>
    <t>其中：国有资源资产有偿使用收入安排的支出</t>
  </si>
  <si>
    <t>其中：上级一般性转移支付区级使用</t>
  </si>
  <si>
    <t>其中：上级专项性转移支付区级使用</t>
  </si>
  <si>
    <t>其中：上年结转结余支出</t>
  </si>
  <si>
    <t>三、补助下级支出</t>
  </si>
  <si>
    <t>1、返还性支出</t>
  </si>
  <si>
    <t>2、一般性转移支付支出</t>
  </si>
  <si>
    <t>3、中央专项转移支付补助支出</t>
  </si>
  <si>
    <t>四、上解支出</t>
  </si>
  <si>
    <t>五、调出资金</t>
  </si>
  <si>
    <t>六、补充预算稳定调节基金</t>
  </si>
  <si>
    <t>七、年终结余</t>
  </si>
  <si>
    <t>一般公共预算支出合计</t>
  </si>
  <si>
    <t>2019年全区一般公共预算支出明细表</t>
  </si>
  <si>
    <t>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</si>
  <si>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</si>
  <si>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</si>
  <si>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</si>
  <si>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</si>
  <si>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</si>
  <si>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</si>
  <si>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</si>
  <si>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</si>
  <si>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</si>
  <si>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</si>
  <si>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</si>
  <si>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</si>
  <si>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</si>
  <si>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</si>
  <si>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</si>
  <si>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</si>
  <si>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</si>
  <si>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</si>
  <si>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</si>
  <si>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</si>
  <si>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</si>
  <si>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</si>
  <si>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</si>
  <si>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</si>
  <si>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</si>
  <si>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</si>
  <si>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</si>
  <si>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</si>
  <si>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</si>
  <si>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</si>
  <si>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</si>
  <si>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</si>
  <si>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</si>
  <si>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</si>
  <si>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</si>
  <si>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</si>
  <si>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</si>
  <si>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</si>
  <si>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</si>
  <si>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</si>
  <si>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</si>
  <si>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</si>
  <si>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</si>
  <si>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</si>
  <si>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</si>
  <si>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</si>
  <si>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</si>
  <si>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</si>
  <si>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</si>
  <si>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</si>
  <si>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</si>
  <si>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</si>
  <si>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</si>
  <si>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</si>
  <si>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</si>
  <si>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</si>
  <si>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</si>
  <si>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</si>
  <si>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</si>
  <si>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</si>
  <si>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</si>
  <si>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</si>
  <si>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</si>
  <si>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</si>
  <si>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</si>
  <si>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</si>
  <si>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</si>
  <si>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</si>
  <si>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</si>
  <si>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</si>
  <si>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</si>
  <si>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</si>
  <si>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</si>
  <si>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</si>
  <si>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</si>
  <si>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</si>
  <si>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</si>
  <si>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</si>
  <si>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</si>
  <si>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</si>
  <si>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</si>
  <si>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</si>
  <si>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</si>
  <si>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</si>
  <si>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</si>
  <si>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</si>
  <si>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</si>
  <si>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</si>
  <si>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</si>
  <si>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</si>
  <si>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</si>
  <si>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</si>
  <si>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</si>
  <si>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</si>
  <si>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</si>
  <si>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</si>
  <si>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</si>
  <si>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</si>
  <si>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</si>
  <si>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</si>
  <si>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</si>
  <si>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</si>
  <si>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</si>
  <si>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</si>
  <si>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</si>
  <si>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</si>
  <si>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</si>
  <si>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</si>
  <si>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</si>
  <si>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</si>
  <si>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</si>
  <si>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</si>
  <si>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</si>
  <si>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</si>
  <si>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</si>
  <si>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</si>
  <si>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</si>
  <si>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</si>
  <si>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</si>
  <si>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</si>
  <si>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</si>
  <si>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</si>
  <si>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</si>
  <si>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</si>
  <si>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</si>
  <si>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</si>
  <si>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</si>
  <si>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</si>
  <si>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</si>
  <si>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</si>
  <si>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</si>
  <si>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</si>
  <si>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</si>
  <si>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</si>
  <si>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</si>
  <si>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</si>
  <si>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</si>
  <si>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</si>
  <si>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</si>
  <si>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</si>
  <si>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</si>
  <si>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</si>
  <si>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</si>
  <si>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</si>
  <si>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</si>
  <si>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</si>
  <si>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</si>
  <si>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</si>
  <si>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</si>
  <si>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</si>
  <si>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</si>
  <si>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</si>
  <si>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</si>
  <si>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</si>
  <si>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</si>
  <si>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</si>
  <si>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</si>
  <si>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</si>
  <si>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</si>
  <si>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</si>
  <si>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</si>
  <si>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</si>
  <si>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</si>
  <si>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</si>
  <si>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</si>
  <si>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</si>
  <si>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</si>
  <si>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</si>
  <si>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</si>
  <si>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</si>
  <si>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</si>
  <si>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</si>
  <si>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</si>
  <si>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</si>
  <si>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</si>
  <si>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</si>
  <si>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</si>
  <si>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</si>
  <si>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</si>
  <si>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</si>
  <si>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</si>
  <si>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</si>
  <si>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</si>
  <si>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</si>
  <si>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</si>
  <si>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</si>
  <si>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</si>
  <si>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</si>
  <si>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</si>
  <si>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</si>
  <si>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</si>
  <si>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</si>
  <si>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</si>
  <si>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</si>
  <si>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</si>
  <si>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</si>
  <si>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</si>
  <si>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</si>
  <si>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</si>
  <si>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</si>
  <si>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</si>
  <si>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</si>
  <si>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</si>
  <si>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</si>
  <si>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</si>
  <si>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</si>
  <si>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</si>
  <si>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</si>
  <si>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</si>
  <si>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</si>
  <si>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</si>
  <si>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</si>
  <si>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</si>
  <si>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</si>
  <si>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</si>
  <si>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</si>
  <si>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</si>
  <si>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</si>
  <si>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</si>
  <si>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</si>
  <si>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</si>
  <si>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</si>
  <si>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</si>
  <si>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</si>
  <si>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</si>
  <si>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</si>
  <si>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</si>
  <si>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</si>
  <si>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</si>
  <si>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</si>
  <si>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</si>
  <si>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</si>
  <si>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</si>
  <si>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</si>
  <si>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</si>
  <si>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</si>
  <si>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</si>
  <si>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</si>
  <si>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</si>
  <si>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</si>
  <si>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</si>
  <si>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</si>
  <si>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</si>
  <si>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</si>
  <si>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</si>
  <si>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</si>
  <si>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</si>
  <si>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</si>
  <si>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</si>
  <si>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</si>
  <si>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</si>
  <si>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</si>
  <si>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</si>
  <si>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</si>
  <si>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</si>
  <si>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</si>
  <si>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</si>
  <si>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</si>
  <si>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</si>
  <si>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</si>
  <si>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</si>
  <si>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</si>
  <si>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</si>
  <si>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</si>
  <si>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</si>
  <si>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</si>
  <si>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</si>
  <si>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</si>
  <si>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</si>
  <si>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</si>
  <si>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</si>
  <si>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</si>
  <si>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</si>
  <si>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</si>
  <si>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</si>
  <si>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</si>
  <si>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</si>
  <si>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</si>
  <si>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</si>
  <si>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</si>
  <si>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</si>
  <si>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</si>
  <si>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</si>
  <si>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</si>
  <si>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</si>
  <si>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</si>
  <si>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</si>
  <si>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</si>
  <si>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</si>
  <si>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</si>
  <si>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</si>
  <si>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</si>
  <si>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</si>
  <si>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</si>
  <si>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</si>
  <si>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</si>
  <si>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</si>
  <si>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</si>
  <si>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</si>
  <si>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</si>
  <si>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</si>
  <si>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</si>
  <si>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</si>
  <si>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</si>
  <si>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</si>
  <si>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</si>
  <si>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</si>
  <si>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</si>
  <si>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</si>
  <si>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t xml:space="preserve">    文化</t>
    </r>
    <r>
      <rPr>
        <sz val="11"/>
        <color indexed="10"/>
        <rFont val="宋体"/>
        <family val="0"/>
      </rPr>
      <t>和旅游</t>
    </r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</si>
  <si>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</si>
  <si>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</si>
  <si>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</si>
  <si>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</si>
  <si>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</si>
  <si>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</si>
  <si>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</si>
  <si>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t xml:space="preserve">      文化创作与保护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</si>
  <si>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</si>
  <si>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</si>
  <si>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</si>
  <si>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</si>
  <si>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</si>
  <si>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</si>
  <si>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</si>
  <si>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</si>
  <si>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</si>
  <si>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</si>
  <si>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</si>
  <si>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</si>
  <si>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</si>
  <si>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</si>
  <si>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</si>
  <si>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</si>
  <si>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</si>
  <si>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</si>
  <si>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</si>
  <si>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</si>
  <si>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</si>
  <si>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</si>
  <si>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</si>
  <si>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</si>
  <si>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</si>
  <si>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</si>
  <si>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</si>
  <si>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</si>
  <si>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</si>
  <si>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</si>
  <si>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</si>
  <si>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</si>
  <si>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</si>
  <si>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</si>
  <si>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</si>
  <si>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</si>
  <si>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</si>
  <si>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</si>
  <si>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</si>
  <si>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</si>
  <si>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</si>
  <si>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</si>
  <si>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</si>
  <si>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</si>
  <si>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</si>
  <si>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</si>
  <si>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</si>
  <si>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</si>
  <si>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</si>
  <si>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</si>
  <si>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</si>
  <si>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</si>
  <si>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</si>
  <si>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</si>
  <si>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</si>
  <si>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</si>
  <si>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</si>
  <si>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</si>
  <si>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</si>
  <si>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</si>
  <si>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</si>
  <si>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</si>
  <si>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</si>
  <si>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</si>
  <si>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</si>
  <si>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</si>
  <si>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</si>
  <si>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</si>
  <si>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</si>
  <si>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</si>
  <si>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</si>
  <si>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</si>
  <si>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</si>
  <si>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</si>
  <si>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</si>
  <si>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</si>
  <si>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</si>
  <si>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</si>
  <si>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</si>
  <si>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</si>
  <si>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</si>
  <si>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</si>
  <si>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</si>
  <si>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</si>
  <si>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</si>
  <si>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</si>
  <si>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</si>
  <si>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</si>
  <si>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</si>
  <si>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</si>
  <si>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</si>
  <si>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</si>
  <si>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</si>
  <si>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</si>
  <si>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</si>
  <si>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</si>
  <si>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</si>
  <si>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</si>
  <si>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</si>
  <si>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</si>
  <si>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</si>
  <si>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</si>
  <si>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</si>
  <si>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</si>
  <si>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</si>
  <si>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</si>
  <si>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</si>
  <si>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</si>
  <si>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</si>
  <si>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</si>
  <si>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</si>
  <si>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</si>
  <si>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</si>
  <si>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</si>
  <si>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</si>
  <si>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</si>
  <si>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</si>
  <si>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</si>
  <si>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</si>
  <si>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</si>
  <si>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</si>
  <si>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</si>
  <si>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</si>
  <si>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</si>
  <si>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</si>
  <si>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</si>
  <si>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</si>
  <si>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</si>
  <si>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</si>
  <si>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</si>
  <si>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</si>
  <si>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</si>
  <si>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</si>
  <si>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</si>
  <si>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</si>
  <si>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</si>
  <si>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</si>
  <si>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</si>
  <si>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</si>
  <si>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</si>
  <si>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</si>
  <si>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</si>
  <si>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</si>
  <si>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</si>
  <si>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</si>
  <si>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</si>
  <si>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</si>
  <si>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</si>
  <si>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</si>
  <si>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</si>
  <si>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</si>
  <si>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</si>
  <si>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</si>
  <si>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</si>
  <si>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</si>
  <si>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</si>
  <si>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</si>
  <si>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</si>
  <si>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</si>
  <si>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</si>
  <si>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</si>
  <si>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</si>
  <si>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</si>
  <si>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</si>
  <si>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</si>
  <si>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</si>
  <si>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</si>
  <si>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</si>
  <si>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</si>
  <si>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</si>
  <si>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</si>
  <si>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</si>
  <si>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</si>
  <si>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</si>
  <si>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</si>
  <si>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</si>
  <si>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</si>
  <si>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</si>
  <si>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</si>
  <si>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</si>
  <si>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</si>
  <si>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</si>
  <si>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</si>
  <si>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</si>
  <si>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</si>
  <si>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</si>
  <si>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</si>
  <si>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</si>
  <si>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</si>
  <si>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</si>
  <si>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</si>
  <si>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</si>
  <si>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</si>
  <si>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</si>
  <si>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</si>
  <si>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</si>
  <si>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</si>
  <si>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</si>
  <si>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t xml:space="preserve">      环境保护法规、规划及标准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</si>
  <si>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</si>
  <si>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</si>
  <si>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</si>
  <si>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</si>
  <si>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</si>
  <si>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</si>
  <si>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</si>
  <si>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</si>
  <si>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</si>
  <si>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</si>
  <si>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</si>
  <si>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</si>
  <si>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</si>
  <si>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</si>
  <si>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</si>
  <si>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</si>
  <si>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</si>
  <si>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</si>
  <si>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</si>
  <si>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</si>
  <si>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</si>
  <si>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</si>
  <si>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</si>
  <si>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</si>
  <si>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</si>
  <si>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</si>
  <si>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</si>
  <si>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</si>
  <si>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</si>
  <si>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</si>
  <si>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</si>
  <si>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</si>
  <si>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</si>
  <si>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</si>
  <si>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</si>
  <si>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</si>
  <si>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</si>
  <si>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</si>
  <si>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</si>
  <si>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</si>
  <si>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</si>
  <si>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</si>
  <si>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</si>
  <si>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</si>
  <si>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</si>
  <si>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</si>
  <si>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</si>
  <si>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</si>
  <si>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</si>
  <si>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</si>
  <si>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</si>
  <si>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</si>
  <si>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</si>
  <si>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</si>
  <si>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</si>
  <si>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</si>
  <si>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</si>
  <si>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</si>
  <si>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</si>
  <si>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</si>
  <si>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</si>
  <si>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</si>
  <si>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</si>
  <si>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</si>
  <si>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</si>
  <si>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</si>
  <si>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</si>
  <si>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</si>
  <si>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</si>
  <si>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</si>
  <si>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</si>
  <si>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</si>
  <si>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</si>
  <si>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</si>
  <si>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</si>
  <si>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</si>
  <si>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</si>
  <si>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</si>
  <si>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  农业</t>
  </si>
  <si>
    <t xml:space="preserve">        行政运行</t>
  </si>
  <si>
    <t xml:space="preserve">        一般行政管理事务</t>
  </si>
  <si>
    <t xml:space="preserve">        机关服务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</si>
  <si>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</si>
  <si>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</si>
  <si>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</si>
  <si>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</si>
  <si>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</si>
  <si>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</si>
  <si>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</si>
  <si>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</si>
  <si>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</si>
  <si>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</si>
  <si>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</si>
  <si>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</si>
  <si>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</si>
  <si>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</si>
  <si>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</si>
  <si>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</si>
  <si>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</si>
  <si>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</si>
  <si>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</si>
  <si>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</si>
  <si>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</si>
  <si>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</si>
  <si>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</si>
  <si>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</si>
  <si>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</si>
  <si>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</si>
  <si>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</si>
  <si>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</si>
  <si>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</si>
  <si>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</si>
  <si>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</si>
  <si>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</si>
  <si>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</si>
  <si>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</si>
  <si>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</si>
  <si>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</si>
  <si>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</si>
  <si>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</si>
  <si>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</si>
  <si>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</si>
  <si>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</si>
  <si>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</si>
  <si>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</si>
  <si>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</si>
  <si>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</si>
  <si>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</si>
  <si>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</si>
  <si>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</si>
  <si>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</si>
  <si>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</si>
  <si>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</si>
  <si>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</si>
  <si>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</si>
  <si>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</si>
  <si>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</si>
  <si>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</si>
  <si>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</si>
  <si>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</si>
  <si>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</si>
  <si>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</si>
  <si>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</si>
  <si>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</si>
  <si>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</si>
  <si>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</si>
  <si>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</si>
  <si>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</si>
  <si>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</si>
  <si>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</si>
  <si>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</si>
  <si>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</si>
  <si>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</si>
  <si>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</si>
  <si>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</si>
  <si>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</si>
  <si>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</si>
  <si>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</si>
  <si>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</si>
  <si>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</si>
  <si>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</si>
  <si>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</si>
  <si>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</si>
  <si>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</si>
  <si>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</si>
  <si>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</si>
  <si>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</si>
  <si>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</si>
  <si>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</si>
  <si>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</si>
  <si>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</si>
  <si>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</si>
  <si>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</si>
  <si>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</si>
  <si>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</si>
  <si>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</si>
  <si>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</si>
  <si>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</si>
  <si>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</si>
  <si>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</si>
  <si>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</si>
  <si>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</si>
  <si>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</si>
  <si>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</si>
  <si>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</si>
  <si>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</si>
  <si>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</si>
  <si>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</si>
  <si>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</si>
  <si>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</si>
  <si>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</si>
  <si>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</si>
  <si>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</si>
  <si>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</si>
  <si>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</si>
  <si>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</si>
  <si>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</si>
  <si>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</si>
  <si>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</si>
  <si>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</si>
  <si>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</si>
  <si>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</si>
  <si>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</si>
  <si>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</si>
  <si>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</si>
  <si>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</si>
  <si>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</si>
  <si>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</si>
  <si>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</si>
  <si>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</si>
  <si>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</si>
  <si>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</si>
  <si>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</si>
  <si>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</si>
  <si>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</si>
  <si>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</si>
  <si>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</si>
  <si>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</si>
  <si>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</si>
  <si>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</si>
  <si>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</si>
  <si>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</si>
  <si>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</si>
  <si>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</si>
  <si>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</si>
  <si>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</si>
  <si>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</si>
  <si>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</si>
  <si>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</si>
  <si>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</si>
  <si>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</si>
  <si>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</si>
  <si>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</si>
  <si>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</si>
  <si>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</si>
  <si>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</si>
  <si>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</si>
  <si>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</si>
  <si>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</si>
  <si>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</si>
  <si>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</si>
  <si>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</si>
  <si>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</si>
  <si>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</si>
  <si>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</si>
  <si>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</si>
  <si>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</si>
  <si>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</si>
  <si>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</si>
  <si>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</si>
  <si>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</si>
  <si>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</si>
  <si>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</si>
  <si>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</si>
  <si>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</si>
  <si>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</si>
  <si>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</si>
  <si>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</si>
  <si>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</si>
  <si>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</si>
  <si>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</si>
  <si>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</si>
  <si>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</si>
  <si>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</si>
  <si>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</si>
  <si>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</si>
  <si>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</si>
  <si>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</si>
  <si>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</si>
  <si>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</si>
  <si>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</si>
  <si>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</si>
  <si>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</si>
  <si>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</si>
  <si>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</si>
  <si>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</si>
  <si>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</si>
  <si>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</si>
  <si>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</si>
  <si>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</si>
  <si>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</si>
  <si>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</si>
  <si>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</si>
  <si>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</si>
  <si>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</si>
  <si>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</si>
  <si>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</si>
  <si>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</si>
  <si>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</si>
  <si>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</si>
  <si>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</si>
  <si>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</si>
  <si>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</si>
  <si>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</si>
  <si>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</si>
  <si>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</si>
  <si>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</si>
  <si>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</si>
  <si>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</si>
  <si>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</si>
  <si>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</si>
  <si>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</si>
  <si>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</si>
  <si>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</si>
  <si>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</si>
  <si>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</si>
  <si>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</si>
  <si>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</si>
  <si>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</si>
  <si>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</si>
  <si>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</si>
  <si>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</si>
  <si>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</si>
  <si>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</si>
  <si>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</si>
  <si>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</si>
  <si>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</si>
  <si>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</si>
  <si>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</si>
  <si>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</si>
  <si>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</si>
  <si>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</si>
  <si>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</si>
  <si>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t xml:space="preserve">        土地资源调查</t>
  </si>
  <si>
    <t xml:space="preserve">        土地资源利用与保护</t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</si>
  <si>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</si>
  <si>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</si>
  <si>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</si>
  <si>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</si>
  <si>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</si>
  <si>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</si>
  <si>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</si>
  <si>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</si>
  <si>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</si>
  <si>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</si>
  <si>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</si>
  <si>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</si>
  <si>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</si>
  <si>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</si>
  <si>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</si>
  <si>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</si>
  <si>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</si>
  <si>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</si>
  <si>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</si>
  <si>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</si>
  <si>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</si>
  <si>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</si>
  <si>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</si>
  <si>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</si>
  <si>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</si>
  <si>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</si>
  <si>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</si>
  <si>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</si>
  <si>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</si>
  <si>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</si>
  <si>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</si>
  <si>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</si>
  <si>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</si>
  <si>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</si>
  <si>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</si>
  <si>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</si>
  <si>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</si>
  <si>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</si>
  <si>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</si>
  <si>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</si>
  <si>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</si>
  <si>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</si>
  <si>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</si>
  <si>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</si>
  <si>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</si>
  <si>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</si>
  <si>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</si>
  <si>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</si>
  <si>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</si>
  <si>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</si>
  <si>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</si>
  <si>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</si>
  <si>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</si>
  <si>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</si>
  <si>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</si>
  <si>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</si>
  <si>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</si>
  <si>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</si>
  <si>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</si>
  <si>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</si>
  <si>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</si>
  <si>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</si>
  <si>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</si>
  <si>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</si>
  <si>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</si>
  <si>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</si>
  <si>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</si>
  <si>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</si>
  <si>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</si>
  <si>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</si>
  <si>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</si>
  <si>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</si>
  <si>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</si>
  <si>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</si>
  <si>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</si>
  <si>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</si>
  <si>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</si>
  <si>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</si>
  <si>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</si>
  <si>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</si>
  <si>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</si>
  <si>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</si>
  <si>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</si>
  <si>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</si>
  <si>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</si>
  <si>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</si>
  <si>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</si>
  <si>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</si>
  <si>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</si>
  <si>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</si>
  <si>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</si>
  <si>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</si>
  <si>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</si>
  <si>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</si>
  <si>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</si>
  <si>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</si>
  <si>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</si>
  <si>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</si>
  <si>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</si>
  <si>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</si>
  <si>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</si>
  <si>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</si>
  <si>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</si>
  <si>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</si>
  <si>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</si>
  <si>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</si>
  <si>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</si>
  <si>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</si>
  <si>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</si>
  <si>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</si>
  <si>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</si>
  <si>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</si>
  <si>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</si>
  <si>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</si>
  <si>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</si>
  <si>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</si>
  <si>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</si>
  <si>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</si>
  <si>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</si>
  <si>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</si>
  <si>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</si>
  <si>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</si>
  <si>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</si>
  <si>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</si>
  <si>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</si>
  <si>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</si>
  <si>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</si>
  <si>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</si>
  <si>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</si>
  <si>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</si>
  <si>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</si>
  <si>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</si>
  <si>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</si>
  <si>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</si>
  <si>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</si>
  <si>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</si>
  <si>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</si>
  <si>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</si>
  <si>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</si>
  <si>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</si>
  <si>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</si>
  <si>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</si>
  <si>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</si>
  <si>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</si>
  <si>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</si>
  <si>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</si>
  <si>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</si>
  <si>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</si>
  <si>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</si>
  <si>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</si>
  <si>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</si>
  <si>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</si>
  <si>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</si>
  <si>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</si>
  <si>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</si>
  <si>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</si>
  <si>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</si>
  <si>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</si>
  <si>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</si>
  <si>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</si>
  <si>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</si>
  <si>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</si>
  <si>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</si>
  <si>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</si>
  <si>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</si>
  <si>
    <t>附表6</t>
  </si>
  <si>
    <t>高新区2019年一般公共预算税收返还和转移支付预算表</t>
  </si>
  <si>
    <t>决算数</t>
  </si>
  <si>
    <t>合计</t>
  </si>
  <si>
    <t>返还性收入</t>
  </si>
  <si>
    <t>增值税和消费税税收返还收入</t>
  </si>
  <si>
    <t>所得税基数返还收入</t>
  </si>
  <si>
    <t>成品油价格和税费改革税收返还收入</t>
  </si>
  <si>
    <t>一般性转移支付收入</t>
  </si>
  <si>
    <t xml:space="preserve">    均衡性转移支付收入</t>
  </si>
  <si>
    <t xml:space="preserve">    老少边穷转移支付收入</t>
  </si>
  <si>
    <t xml:space="preserve">    结算补助收入</t>
  </si>
  <si>
    <t xml:space="preserve">    基层公检法司转移支付收入</t>
  </si>
  <si>
    <t xml:space="preserve">    义务教育转移支付收入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</si>
  <si>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</si>
  <si>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</si>
  <si>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</si>
  <si>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</si>
  <si>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</si>
  <si>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贫困地区转移支付收入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</si>
  <si>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</si>
  <si>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</si>
  <si>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</si>
  <si>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住房保障共同财政事权转移支付收入</t>
  </si>
  <si>
    <t xml:space="preserve">    固定数额补助收入</t>
  </si>
  <si>
    <t xml:space="preserve">    其他一般性转移支付收入</t>
  </si>
  <si>
    <t>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</si>
  <si>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</si>
  <si>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</si>
  <si>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</si>
  <si>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</si>
  <si>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</si>
  <si>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</si>
  <si>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</si>
  <si>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</si>
  <si>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</si>
  <si>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</si>
  <si>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</si>
  <si>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</si>
  <si>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</si>
  <si>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</si>
  <si>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</si>
  <si>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</si>
  <si>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</si>
  <si>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</si>
  <si>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</si>
  <si>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</si>
  <si>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高新区2019年一般公共预算基本支出预算表                  （按政府预算支出经济分类科目）</t>
  </si>
  <si>
    <t>项   目</t>
  </si>
  <si>
    <t>合  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</si>
  <si>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</si>
  <si>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</si>
  <si>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</si>
  <si>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</si>
  <si>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</si>
  <si>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</si>
  <si>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</si>
  <si>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</si>
  <si>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</si>
  <si>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</si>
  <si>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</si>
  <si>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</si>
  <si>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</si>
  <si>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</si>
  <si>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</si>
  <si>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</si>
  <si>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对事业单位经常性补助</t>
  </si>
  <si>
    <t>工资福利支出</t>
  </si>
  <si>
    <t>商品和服务支出</t>
  </si>
  <si>
    <t>对个人和家庭的补助</t>
  </si>
  <si>
    <t>社会福利和救助</t>
  </si>
  <si>
    <t>离退休费</t>
  </si>
  <si>
    <t>其他对个人和家庭的补助</t>
  </si>
  <si>
    <t>2019年区级国有资本经营收入预算表</t>
  </si>
  <si>
    <t>项  目</t>
  </si>
  <si>
    <t>收入预算数</t>
  </si>
  <si>
    <t>利润收入</t>
  </si>
  <si>
    <t>上年结转</t>
  </si>
  <si>
    <t>收 入 总 计</t>
  </si>
  <si>
    <t>2019年区级国有资本经营支出预算表</t>
  </si>
  <si>
    <t>支出预算数</t>
  </si>
  <si>
    <t>解决历史遗留问题及改革成本支出</t>
  </si>
  <si>
    <t>国有企业资本金注入</t>
  </si>
  <si>
    <t>其他国有资本经营预算支出</t>
  </si>
  <si>
    <t>支 出 总 计</t>
  </si>
  <si>
    <t>2019年全区社会保险基金收入预算表</t>
  </si>
  <si>
    <t>企业职工基本养老保险基金收入</t>
  </si>
  <si>
    <t xml:space="preserve">  基本养老保险费收入</t>
  </si>
  <si>
    <t xml:space="preserve">  利息收入</t>
  </si>
  <si>
    <t xml:space="preserve">  财政补贴收入</t>
  </si>
  <si>
    <t xml:space="preserve">  其他收入</t>
  </si>
  <si>
    <t xml:space="preserve">  转移收入</t>
  </si>
  <si>
    <t xml:space="preserve"> 上级补助收入</t>
  </si>
  <si>
    <t>失业保险基金收入</t>
  </si>
  <si>
    <t xml:space="preserve">  失业保险费收入</t>
  </si>
  <si>
    <t>城镇职工基本医疗保险基金收入</t>
  </si>
  <si>
    <t xml:space="preserve">  基本医疗保险费收入</t>
  </si>
  <si>
    <t>工伤保险基金收入</t>
  </si>
  <si>
    <t xml:space="preserve">  工伤保险费收入</t>
  </si>
  <si>
    <t>生育保险基金收入</t>
  </si>
  <si>
    <t xml:space="preserve">  生育保险费收入</t>
  </si>
  <si>
    <t>机关事业单位养老保险基金收入</t>
  </si>
  <si>
    <t>本年收入合计</t>
  </si>
  <si>
    <t>上年滚存结余</t>
  </si>
  <si>
    <t>收入总计</t>
  </si>
  <si>
    <t>2019年全区社会保险基金支出预算表</t>
  </si>
  <si>
    <t>企业职工基本养老保险基金支出</t>
  </si>
  <si>
    <t xml:space="preserve">  基本养老金支出</t>
  </si>
  <si>
    <t xml:space="preserve">  丧葬抚恤补助支出</t>
  </si>
  <si>
    <t xml:space="preserve">  转移支出</t>
  </si>
  <si>
    <t>失业保险基金支出</t>
  </si>
  <si>
    <t xml:space="preserve">  失业保险金支出</t>
  </si>
  <si>
    <t xml:space="preserve">  基本医疗保险费支出</t>
  </si>
  <si>
    <t xml:space="preserve">  职业培训补贴支出</t>
  </si>
  <si>
    <t xml:space="preserve">  稳定岗位补贴支出</t>
  </si>
  <si>
    <t xml:space="preserve">  其他费用支出</t>
  </si>
  <si>
    <t xml:space="preserve">  上解上级支出</t>
  </si>
  <si>
    <t>城镇职工基本医疗保险基金支出</t>
  </si>
  <si>
    <t xml:space="preserve">  基本医疗保险待遇支出</t>
  </si>
  <si>
    <t xml:space="preserve">    </t>
  </si>
  <si>
    <t xml:space="preserve">    住院支出</t>
  </si>
  <si>
    <t>　  门诊支出</t>
  </si>
  <si>
    <t>工伤保险基金支出</t>
  </si>
  <si>
    <t xml:space="preserve">  工伤保险待遇支出</t>
  </si>
  <si>
    <t>　　 其中：医疗待遇支出</t>
  </si>
  <si>
    <t xml:space="preserve">  劳动能力鉴定支出</t>
  </si>
  <si>
    <t xml:space="preserve">  工伤预防费用支出</t>
  </si>
  <si>
    <t>生育保险基金支出</t>
  </si>
  <si>
    <t xml:space="preserve">  生育医疗费用支出</t>
  </si>
  <si>
    <t xml:space="preserve">  生育津贴支出</t>
  </si>
  <si>
    <t>机关事业单位养老保险基金支出</t>
  </si>
  <si>
    <t>本年支出合计</t>
  </si>
  <si>
    <t>年末滚存结余</t>
  </si>
  <si>
    <t>支出总计</t>
  </si>
  <si>
    <t>高新区政府一般债务限额和余额情况表</t>
  </si>
  <si>
    <t>执行数</t>
  </si>
  <si>
    <t>一、2018年末政府一般债务限额</t>
  </si>
  <si>
    <t>二、2018年末政府一般债务余额</t>
  </si>
  <si>
    <t>四、2018年政府一般债券还本额</t>
  </si>
  <si>
    <t>四、2018年政府一般债券付息额</t>
  </si>
  <si>
    <t>五、2019年政府一般债务还本额预计执行数</t>
  </si>
  <si>
    <t>六、2019年政府一般债务付息额预计执行数</t>
  </si>
  <si>
    <t>2019年区级一般公共预算“三公”经费支出预算表</t>
  </si>
  <si>
    <t>项    目</t>
  </si>
  <si>
    <t>增长%</t>
  </si>
  <si>
    <t>公务用车费</t>
  </si>
  <si>
    <t>其中：公务用车运行维护费</t>
  </si>
  <si>
    <t xml:space="preserve">      公务车购置费</t>
  </si>
  <si>
    <t>合    计</t>
  </si>
  <si>
    <t>2019年全区政府性基金预算收入表</t>
  </si>
  <si>
    <r>
      <rPr>
        <b/>
        <sz val="12"/>
        <rFont val="宋体"/>
        <family val="0"/>
      </rPr>
      <t xml:space="preserve">项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</si>
  <si>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r>
      <t>2018</t>
    </r>
    <r>
      <rPr>
        <b/>
        <sz val="12"/>
        <rFont val="宋体"/>
        <family val="0"/>
      </rPr>
      <t>年完成数</t>
    </r>
  </si>
  <si>
    <r>
      <t>2019</t>
    </r>
    <r>
      <rPr>
        <b/>
        <sz val="12"/>
        <rFont val="宋体"/>
        <family val="0"/>
      </rPr>
      <t>年预算</t>
    </r>
  </si>
  <si>
    <r>
      <rPr>
        <b/>
        <sz val="12"/>
        <rFont val="宋体"/>
        <family val="0"/>
      </rPr>
      <t>预算数为上年完成数的</t>
    </r>
    <r>
      <rPr>
        <b/>
        <sz val="12"/>
        <rFont val="Times New Roman"/>
        <family val="1"/>
      </rPr>
      <t>%</t>
    </r>
  </si>
  <si>
    <t>政府性基金收入合计</t>
  </si>
  <si>
    <t>小型水库移民扶持基金收入</t>
  </si>
  <si>
    <t>大中型水库库区基金收入</t>
  </si>
  <si>
    <t>政府住房基金收入</t>
  </si>
  <si>
    <t>国有土地使用权出让金收入</t>
  </si>
  <si>
    <t>新增建设用地有偿使用费收入</t>
  </si>
  <si>
    <t>南水北调地方配套工程基金收入</t>
  </si>
  <si>
    <t>车辆通行费收入</t>
  </si>
  <si>
    <t>散装水泥专项资金收入</t>
  </si>
  <si>
    <t>新型墙体材料专项基金收入</t>
  </si>
  <si>
    <t>彩票公益金收入</t>
  </si>
  <si>
    <t>无线电频率占用费</t>
  </si>
  <si>
    <t>彩票发行销售机构业务费收入</t>
  </si>
  <si>
    <t>水土保持补偿费收入</t>
  </si>
  <si>
    <t>残疾人就业保障金收入</t>
  </si>
  <si>
    <t>育林基金收入</t>
  </si>
  <si>
    <t>森林植被恢复费收入</t>
  </si>
  <si>
    <t>地方水利建设基金收入</t>
  </si>
  <si>
    <t>地方教育附加收入</t>
  </si>
  <si>
    <t>城市基础设施配套费收入</t>
  </si>
  <si>
    <t>2019年政府性基金预算支出资金表</t>
  </si>
  <si>
    <t>当年预算收入安排</t>
  </si>
  <si>
    <t>转移支付收入安排</t>
  </si>
  <si>
    <t>上年结余</t>
  </si>
  <si>
    <t>调入资金</t>
  </si>
  <si>
    <t>政府债务资金</t>
  </si>
  <si>
    <t>其他资金</t>
  </si>
  <si>
    <t>一、文化旅游体育与传媒支出</t>
  </si>
  <si>
    <t xml:space="preserve">    国家电影事业发展专项资金安排的支出</t>
  </si>
  <si>
    <t xml:space="preserve">    旅游发展基金支出</t>
  </si>
  <si>
    <t xml:space="preserve"> 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</si>
  <si>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</si>
  <si>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</si>
  <si>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</si>
  <si>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</si>
  <si>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</si>
  <si>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</si>
  <si>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</si>
  <si>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</si>
  <si>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</si>
  <si>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</si>
  <si>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</si>
  <si>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</si>
  <si>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</si>
  <si>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</si>
  <si>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</si>
  <si>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</si>
  <si>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</si>
  <si>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</si>
  <si>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</si>
  <si>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</si>
  <si>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</si>
  <si>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</si>
  <si>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</si>
  <si>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</si>
  <si>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</si>
  <si>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</si>
  <si>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</si>
  <si>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</si>
  <si>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</si>
  <si>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</si>
  <si>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</si>
  <si>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</si>
  <si>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</si>
  <si>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</si>
  <si>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</si>
  <si>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</si>
  <si>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</si>
  <si>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</si>
  <si>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</si>
  <si>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</si>
  <si>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</si>
  <si>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</si>
  <si>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2019年政府性基金转移支付预算表（分项目）</t>
  </si>
  <si>
    <t>补助合计</t>
  </si>
  <si>
    <t>合   计</t>
  </si>
  <si>
    <t>国有土地使用权出让收入安排的支出</t>
  </si>
  <si>
    <t>大中型水库移民后期扶持资金</t>
  </si>
  <si>
    <t>大中型水库移民后期扶持结余资金</t>
  </si>
  <si>
    <t>彩票公益金安排的支出</t>
  </si>
  <si>
    <t>国有土地使用权出让收入及对应专项债务收入安排的支出</t>
  </si>
  <si>
    <t xml:space="preserve"> 车辆通行费安排的支出</t>
  </si>
  <si>
    <t>高新区政府专项债务限额和余额情况表</t>
  </si>
  <si>
    <t>一、2018年末政府专项债务限额</t>
  </si>
  <si>
    <t>二、2018年末政府专项债务余额</t>
  </si>
  <si>
    <t>四、2018年政府专项债券还本额</t>
  </si>
  <si>
    <t>四、2018年政府专项债券付息额</t>
  </si>
  <si>
    <t>五、2019年政府专项债务还本额预计执行数</t>
  </si>
  <si>
    <t>六、2019年政府专项债务付息额预计执行数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</si>
</sst>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#,##0_ "/>
    <numFmt numFmtId="179" formatCode="0.00_ "/>
    <numFmt numFmtId="180" formatCode="0.0_ "/>
    <numFmt numFmtId="181" formatCode="0.00_);[Red]\(0.00\)"/>
    <numFmt numFmtId="182" formatCode="0_);[Red]\(0\)"/>
  </numFmts>
  <fonts count="8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0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63"/>
      <name val="宋体"/>
      <family val="0"/>
    </font>
    <font>
      <sz val="14"/>
      <color indexed="63"/>
      <name val="方正小标宋简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sz val="12"/>
      <name val="方正小标宋简体"/>
      <family val="0"/>
    </font>
    <font>
      <sz val="14"/>
      <name val="方正小标宋简体"/>
      <family val="0"/>
    </font>
    <font>
      <sz val="12"/>
      <name val="Helv"/>
      <family val="2"/>
    </font>
    <font>
      <sz val="14"/>
      <name val="黑体"/>
      <family val="3"/>
    </font>
    <font>
      <sz val="22"/>
      <name val="华文中宋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41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3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44" fontId="5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  <xf numFmtId="0" fontId="21" fillId="5" borderId="0" applyNumberFormat="0" applyBorder="0" applyAlignment="0" applyProtection="0"/>
    <xf numFmtId="0" fontId="54" fillId="6" borderId="0" applyNumberFormat="0" applyBorder="0" applyAlignment="0" applyProtection="0"/>
    <xf numFmtId="43" fontId="53" fillId="0" borderId="0" applyFont="0" applyFill="0" applyBorder="0" applyAlignment="0" applyProtection="0"/>
    <xf numFmtId="0" fontId="57" fillId="7" borderId="0" applyNumberFormat="0" applyBorder="0" applyAlignment="0" applyProtection="0"/>
    <xf numFmtId="0" fontId="58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8" borderId="2" applyNumberFormat="0" applyFont="0" applyAlignment="0" applyProtection="0"/>
    <xf numFmtId="0" fontId="57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57" fillId="11" borderId="0" applyNumberFormat="0" applyBorder="0" applyAlignment="0" applyProtection="0"/>
    <xf numFmtId="0" fontId="60" fillId="0" borderId="4" applyNumberFormat="0" applyFill="0" applyAlignment="0" applyProtection="0"/>
    <xf numFmtId="0" fontId="57" fillId="12" borderId="0" applyNumberFormat="0" applyBorder="0" applyAlignment="0" applyProtection="0"/>
    <xf numFmtId="0" fontId="66" fillId="13" borderId="5" applyNumberFormat="0" applyAlignment="0" applyProtection="0"/>
    <xf numFmtId="0" fontId="67" fillId="13" borderId="1" applyNumberFormat="0" applyAlignment="0" applyProtection="0"/>
    <xf numFmtId="0" fontId="68" fillId="14" borderId="6" applyNumberFormat="0" applyAlignment="0" applyProtection="0"/>
    <xf numFmtId="0" fontId="54" fillId="15" borderId="0" applyNumberFormat="0" applyBorder="0" applyAlignment="0" applyProtection="0"/>
    <xf numFmtId="0" fontId="57" fillId="16" borderId="0" applyNumberFormat="0" applyBorder="0" applyAlignment="0" applyProtection="0"/>
    <xf numFmtId="0" fontId="69" fillId="0" borderId="7" applyNumberFormat="0" applyFill="0" applyAlignment="0" applyProtection="0"/>
    <xf numFmtId="0" fontId="21" fillId="10" borderId="0" applyNumberFormat="0" applyBorder="0" applyAlignment="0" applyProtection="0"/>
    <xf numFmtId="0" fontId="70" fillId="0" borderId="8" applyNumberFormat="0" applyFill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0" borderId="0" applyNumberFormat="0" applyBorder="0" applyAlignment="0" applyProtection="0"/>
    <xf numFmtId="0" fontId="54" fillId="19" borderId="0" applyNumberFormat="0" applyBorder="0" applyAlignment="0" applyProtection="0"/>
    <xf numFmtId="0" fontId="5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2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46" fillId="30" borderId="0" applyNumberFormat="0" applyBorder="0" applyAlignment="0" applyProtection="0"/>
    <xf numFmtId="0" fontId="57" fillId="31" borderId="0" applyNumberFormat="0" applyBorder="0" applyAlignment="0" applyProtection="0"/>
    <xf numFmtId="0" fontId="54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0" fillId="0" borderId="0">
      <alignment vertical="center"/>
      <protection/>
    </xf>
    <xf numFmtId="0" fontId="54" fillId="35" borderId="0" applyNumberFormat="0" applyBorder="0" applyAlignment="0" applyProtection="0"/>
    <xf numFmtId="0" fontId="49" fillId="0" borderId="0">
      <alignment/>
      <protection/>
    </xf>
    <xf numFmtId="0" fontId="57" fillId="36" borderId="0" applyNumberFormat="0" applyBorder="0" applyAlignment="0" applyProtection="0"/>
    <xf numFmtId="0" fontId="48" fillId="0" borderId="0">
      <alignment/>
      <protection/>
    </xf>
    <xf numFmtId="0" fontId="48" fillId="0" borderId="0">
      <alignment vertical="center"/>
      <protection/>
    </xf>
    <xf numFmtId="0" fontId="4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5">
    <xf numFmtId="0" fontId="0" fillId="0" borderId="0" xfId="0" applyAlignment="1">
      <alignment vertical="center"/>
    </xf>
    <xf numFmtId="0" fontId="0" fillId="0" borderId="0" xfId="91" applyFill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91" applyFont="1" applyFill="1" applyAlignment="1">
      <alignment vertical="center"/>
      <protection/>
    </xf>
    <xf numFmtId="176" fontId="1" fillId="0" borderId="0" xfId="91" applyNumberFormat="1" applyFont="1" applyFill="1" applyAlignment="1">
      <alignment horizontal="right" vertical="center"/>
      <protection/>
    </xf>
    <xf numFmtId="0" fontId="0" fillId="0" borderId="9" xfId="91" applyFont="1" applyFill="1" applyBorder="1" applyAlignment="1">
      <alignment horizontal="center" vertical="center" wrapText="1"/>
      <protection/>
    </xf>
    <xf numFmtId="176" fontId="0" fillId="0" borderId="9" xfId="91" applyNumberFormat="1" applyFont="1" applyFill="1" applyBorder="1" applyAlignment="1">
      <alignment horizontal="center" vertical="center" wrapText="1"/>
      <protection/>
    </xf>
    <xf numFmtId="0" fontId="0" fillId="0" borderId="9" xfId="91" applyFill="1" applyBorder="1">
      <alignment vertical="center"/>
      <protection/>
    </xf>
    <xf numFmtId="0" fontId="4" fillId="0" borderId="0" xfId="76" applyFont="1" applyFill="1" applyBorder="1" applyAlignment="1">
      <alignment horizontal="center" vertical="center"/>
      <protection/>
    </xf>
    <xf numFmtId="0" fontId="0" fillId="0" borderId="0" xfId="76" applyFont="1" applyFill="1" applyBorder="1" applyAlignment="1">
      <alignment vertical="center"/>
      <protection/>
    </xf>
    <xf numFmtId="0" fontId="5" fillId="0" borderId="0" xfId="76" applyFont="1" applyFill="1" applyBorder="1" applyAlignment="1">
      <alignment vertical="center"/>
      <protection/>
    </xf>
    <xf numFmtId="177" fontId="5" fillId="0" borderId="0" xfId="76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34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78" applyFont="1" applyFill="1">
      <alignment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vertical="center"/>
      <protection/>
    </xf>
    <xf numFmtId="178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73" fillId="0" borderId="9" xfId="79" applyFont="1" applyFill="1" applyBorder="1" applyAlignment="1">
      <alignment vertical="center" wrapText="1"/>
      <protection/>
    </xf>
    <xf numFmtId="0" fontId="9" fillId="0" borderId="9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0" fontId="0" fillId="0" borderId="9" xfId="84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91" applyFont="1" applyFill="1">
      <alignment vertical="center"/>
      <protection/>
    </xf>
    <xf numFmtId="176" fontId="0" fillId="0" borderId="0" xfId="91" applyNumberFormat="1" applyFont="1" applyFill="1">
      <alignment vertical="center"/>
      <protection/>
    </xf>
    <xf numFmtId="181" fontId="0" fillId="0" borderId="9" xfId="91" applyNumberFormat="1" applyFill="1" applyBorder="1">
      <alignment vertical="center"/>
      <protection/>
    </xf>
    <xf numFmtId="182" fontId="0" fillId="0" borderId="9" xfId="91" applyNumberFormat="1" applyFill="1" applyBorder="1">
      <alignment vertical="center"/>
      <protection/>
    </xf>
    <xf numFmtId="176" fontId="0" fillId="0" borderId="0" xfId="91" applyNumberFormat="1" applyFill="1">
      <alignment vertical="center"/>
      <protection/>
    </xf>
    <xf numFmtId="0" fontId="4" fillId="0" borderId="0" xfId="51" applyFont="1" applyFill="1" applyAlignment="1">
      <alignment horizontal="center" vertical="center"/>
    </xf>
    <xf numFmtId="177" fontId="4" fillId="0" borderId="0" xfId="51" applyNumberFormat="1" applyFont="1" applyFill="1" applyAlignment="1">
      <alignment horizontal="center" vertical="center"/>
    </xf>
    <xf numFmtId="0" fontId="4" fillId="0" borderId="0" xfId="51" applyFont="1" applyFill="1" applyAlignment="1">
      <alignment vertical="center"/>
    </xf>
    <xf numFmtId="177" fontId="4" fillId="0" borderId="0" xfId="51" applyNumberFormat="1" applyFont="1" applyFill="1" applyAlignment="1">
      <alignment vertical="center"/>
    </xf>
    <xf numFmtId="0" fontId="0" fillId="0" borderId="0" xfId="51" applyFont="1" applyFill="1" applyAlignment="1">
      <alignment horizontal="center" vertical="center"/>
    </xf>
    <xf numFmtId="177" fontId="0" fillId="0" borderId="0" xfId="51" applyNumberFormat="1" applyFont="1" applyFill="1" applyAlignment="1">
      <alignment horizontal="right" vertical="center"/>
    </xf>
    <xf numFmtId="177" fontId="11" fillId="0" borderId="9" xfId="51" applyNumberFormat="1" applyFont="1" applyFill="1" applyBorder="1" applyAlignment="1">
      <alignment horizontal="center" vertical="center" wrapText="1"/>
    </xf>
    <xf numFmtId="177" fontId="6" fillId="0" borderId="9" xfId="51" applyNumberFormat="1" applyFont="1" applyFill="1" applyBorder="1" applyAlignment="1">
      <alignment horizontal="center" vertical="center"/>
    </xf>
    <xf numFmtId="177" fontId="11" fillId="0" borderId="9" xfId="51" applyNumberFormat="1" applyFont="1" applyFill="1" applyBorder="1" applyAlignment="1">
      <alignment horizontal="left" vertical="center" wrapText="1"/>
    </xf>
    <xf numFmtId="177" fontId="11" fillId="0" borderId="9" xfId="62" applyNumberFormat="1" applyFont="1" applyFill="1" applyBorder="1" applyAlignment="1">
      <alignment horizontal="right" vertical="center" wrapText="1"/>
    </xf>
    <xf numFmtId="177" fontId="12" fillId="0" borderId="9" xfId="51" applyNumberFormat="1" applyFont="1" applyFill="1" applyBorder="1" applyAlignment="1">
      <alignment horizontal="left" vertical="center" wrapText="1"/>
    </xf>
    <xf numFmtId="177" fontId="0" fillId="0" borderId="9" xfId="0" applyNumberFormat="1" applyFont="1" applyFill="1" applyBorder="1" applyAlignment="1">
      <alignment horizontal="right" vertical="center"/>
    </xf>
    <xf numFmtId="0" fontId="11" fillId="0" borderId="9" xfId="51" applyFont="1" applyFill="1" applyBorder="1" applyAlignment="1">
      <alignment vertical="center"/>
    </xf>
    <xf numFmtId="0" fontId="12" fillId="0" borderId="9" xfId="51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0" fontId="12" fillId="0" borderId="9" xfId="51" applyNumberFormat="1" applyFont="1" applyFill="1" applyBorder="1" applyAlignment="1" applyProtection="1">
      <alignment vertical="center"/>
      <protection/>
    </xf>
    <xf numFmtId="0" fontId="11" fillId="0" borderId="9" xfId="51" applyFont="1" applyFill="1" applyBorder="1" applyAlignment="1">
      <alignment horizontal="left" vertical="center"/>
    </xf>
    <xf numFmtId="178" fontId="11" fillId="0" borderId="9" xfId="51" applyNumberFormat="1" applyFont="1" applyFill="1" applyBorder="1" applyAlignment="1">
      <alignment horizontal="left" vertical="center" wrapText="1"/>
    </xf>
    <xf numFmtId="0" fontId="12" fillId="0" borderId="9" xfId="62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right" vertical="center" wrapText="1"/>
    </xf>
    <xf numFmtId="0" fontId="11" fillId="0" borderId="9" xfId="51" applyFont="1" applyFill="1" applyBorder="1" applyAlignment="1">
      <alignment horizontal="center" vertical="center"/>
    </xf>
    <xf numFmtId="177" fontId="11" fillId="0" borderId="9" xfId="51" applyNumberFormat="1" applyFont="1" applyFill="1" applyBorder="1" applyAlignment="1">
      <alignment horizontal="right" vertical="center" wrapText="1"/>
    </xf>
    <xf numFmtId="0" fontId="4" fillId="0" borderId="0" xfId="2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vertical="center" wrapText="1"/>
    </xf>
    <xf numFmtId="0" fontId="0" fillId="0" borderId="0" xfId="60" applyFont="1" applyFill="1" applyAlignment="1">
      <alignment/>
    </xf>
    <xf numFmtId="0" fontId="0" fillId="0" borderId="14" xfId="60" applyFont="1" applyFill="1" applyBorder="1" applyAlignment="1">
      <alignment horizontal="right" vertical="center"/>
    </xf>
    <xf numFmtId="0" fontId="6" fillId="0" borderId="9" xfId="60" applyFont="1" applyFill="1" applyBorder="1" applyAlignment="1">
      <alignment horizontal="center" vertical="center" wrapText="1"/>
    </xf>
    <xf numFmtId="0" fontId="0" fillId="0" borderId="9" xfId="21" applyFont="1" applyFill="1" applyBorder="1" applyAlignment="1">
      <alignment horizontal="left" vertical="center"/>
    </xf>
    <xf numFmtId="0" fontId="0" fillId="0" borderId="9" xfId="63" applyNumberFormat="1" applyFont="1" applyFill="1" applyBorder="1" applyAlignment="1" applyProtection="1">
      <alignment vertical="center"/>
      <protection/>
    </xf>
    <xf numFmtId="0" fontId="6" fillId="0" borderId="9" xfId="63" applyNumberFormat="1" applyFont="1" applyFill="1" applyBorder="1" applyAlignment="1" applyProtection="1">
      <alignment vertical="center"/>
      <protection/>
    </xf>
    <xf numFmtId="0" fontId="0" fillId="0" borderId="0" xfId="60" applyFont="1" applyFill="1" applyAlignment="1">
      <alignment horizontal="right"/>
    </xf>
    <xf numFmtId="0" fontId="12" fillId="0" borderId="9" xfId="47" applyFont="1" applyFill="1" applyBorder="1" applyAlignment="1">
      <alignment vertical="center"/>
    </xf>
    <xf numFmtId="0" fontId="13" fillId="0" borderId="9" xfId="47" applyFont="1" applyFill="1" applyBorder="1" applyAlignment="1">
      <alignment vertical="center"/>
    </xf>
    <xf numFmtId="178" fontId="6" fillId="0" borderId="9" xfId="63" applyNumberFormat="1" applyFont="1" applyFill="1" applyBorder="1" applyAlignment="1" applyProtection="1">
      <alignment vertical="center"/>
      <protection/>
    </xf>
    <xf numFmtId="0" fontId="6" fillId="0" borderId="9" xfId="2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71" applyFont="1" applyFill="1" applyBorder="1" applyAlignment="1">
      <alignment vertical="center"/>
      <protection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/>
    </xf>
    <xf numFmtId="177" fontId="17" fillId="0" borderId="11" xfId="0" applyNumberFormat="1" applyFont="1" applyFill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indent="1"/>
    </xf>
    <xf numFmtId="177" fontId="6" fillId="0" borderId="9" xfId="0" applyNumberFormat="1" applyFont="1" applyFill="1" applyBorder="1" applyAlignment="1">
      <alignment horizontal="right" vertical="center" wrapText="1"/>
    </xf>
    <xf numFmtId="177" fontId="17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vertical="center"/>
    </xf>
    <xf numFmtId="0" fontId="17" fillId="0" borderId="16" xfId="0" applyFont="1" applyBorder="1" applyAlignment="1">
      <alignment vertical="center"/>
    </xf>
    <xf numFmtId="177" fontId="17" fillId="0" borderId="17" xfId="0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 indent="1"/>
    </xf>
    <xf numFmtId="177" fontId="16" fillId="0" borderId="17" xfId="0" applyNumberFormat="1" applyFont="1" applyFill="1" applyBorder="1" applyAlignment="1">
      <alignment horizontal="right" vertical="center" wrapText="1"/>
    </xf>
    <xf numFmtId="178" fontId="16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3" fontId="7" fillId="0" borderId="0" xfId="92" applyNumberFormat="1" applyFont="1" applyFill="1">
      <alignment/>
      <protection/>
    </xf>
    <xf numFmtId="3" fontId="1" fillId="0" borderId="0" xfId="92" applyNumberFormat="1" applyFont="1" applyFill="1" applyAlignment="1">
      <alignment vertical="top"/>
      <protection/>
    </xf>
    <xf numFmtId="3" fontId="9" fillId="0" borderId="0" xfId="92" applyNumberFormat="1" applyFont="1" applyFill="1">
      <alignment/>
      <protection/>
    </xf>
    <xf numFmtId="3" fontId="9" fillId="0" borderId="0" xfId="92" applyNumberFormat="1" applyFont="1" applyFill="1" applyAlignment="1">
      <alignment vertical="center"/>
      <protection/>
    </xf>
    <xf numFmtId="3" fontId="1" fillId="0" borderId="0" xfId="92" applyNumberFormat="1" applyFont="1" applyFill="1" applyAlignment="1">
      <alignment vertical="center"/>
      <protection/>
    </xf>
    <xf numFmtId="3" fontId="0" fillId="0" borderId="0" xfId="92" applyNumberFormat="1" applyFill="1">
      <alignment/>
      <protection/>
    </xf>
    <xf numFmtId="3" fontId="0" fillId="0" borderId="0" xfId="92" applyNumberFormat="1" applyFill="1" applyAlignment="1">
      <alignment horizontal="center" vertical="center"/>
      <protection/>
    </xf>
    <xf numFmtId="0" fontId="18" fillId="0" borderId="0" xfId="0" applyFont="1" applyAlignment="1">
      <alignment vertical="center"/>
    </xf>
    <xf numFmtId="3" fontId="19" fillId="0" borderId="0" xfId="92" applyNumberFormat="1" applyFont="1" applyFill="1" applyAlignment="1">
      <alignment horizontal="center"/>
      <protection/>
    </xf>
    <xf numFmtId="3" fontId="19" fillId="0" borderId="0" xfId="92" applyNumberFormat="1" applyFont="1" applyFill="1" applyAlignment="1">
      <alignment/>
      <protection/>
    </xf>
    <xf numFmtId="3" fontId="0" fillId="0" borderId="19" xfId="92" applyNumberFormat="1" applyFont="1" applyFill="1" applyBorder="1" applyAlignment="1">
      <alignment horizontal="right"/>
      <protection/>
    </xf>
    <xf numFmtId="3" fontId="1" fillId="0" borderId="0" xfId="92" applyNumberFormat="1" applyFont="1" applyFill="1" applyAlignment="1">
      <alignment horizontal="right" vertical="top"/>
      <protection/>
    </xf>
    <xf numFmtId="0" fontId="6" fillId="0" borderId="9" xfId="85" applyNumberFormat="1" applyFont="1" applyFill="1" applyBorder="1" applyAlignment="1" applyProtection="1">
      <alignment horizontal="center" vertical="center"/>
      <protection/>
    </xf>
    <xf numFmtId="3" fontId="6" fillId="0" borderId="9" xfId="85" applyNumberFormat="1" applyFont="1" applyFill="1" applyBorder="1" applyAlignment="1" applyProtection="1">
      <alignment horizontal="center" vertical="center"/>
      <protection/>
    </xf>
    <xf numFmtId="0" fontId="6" fillId="0" borderId="9" xfId="85" applyNumberFormat="1" applyFont="1" applyFill="1" applyBorder="1" applyAlignment="1" applyProtection="1">
      <alignment horizontal="right" vertical="center"/>
      <protection/>
    </xf>
    <xf numFmtId="3" fontId="6" fillId="0" borderId="9" xfId="85" applyNumberFormat="1" applyFont="1" applyFill="1" applyBorder="1" applyAlignment="1" applyProtection="1">
      <alignment horizontal="right" vertical="center"/>
      <protection/>
    </xf>
    <xf numFmtId="3" fontId="0" fillId="0" borderId="9" xfId="85" applyNumberFormat="1" applyFont="1" applyFill="1" applyBorder="1" applyAlignment="1" applyProtection="1">
      <alignment horizontal="left" vertical="center" indent="1"/>
      <protection/>
    </xf>
    <xf numFmtId="0" fontId="0" fillId="0" borderId="9" xfId="85" applyNumberFormat="1" applyFont="1" applyFill="1" applyBorder="1" applyAlignment="1" applyProtection="1">
      <alignment horizontal="right" vertical="center"/>
      <protection/>
    </xf>
    <xf numFmtId="3" fontId="0" fillId="0" borderId="9" xfId="85" applyNumberFormat="1" applyFont="1" applyFill="1" applyBorder="1" applyAlignment="1" applyProtection="1">
      <alignment horizontal="left" vertical="center" indent="2"/>
      <protection/>
    </xf>
    <xf numFmtId="3" fontId="0" fillId="0" borderId="9" xfId="85" applyNumberFormat="1" applyFont="1" applyFill="1" applyBorder="1" applyAlignment="1" applyProtection="1">
      <alignment horizontal="right" vertical="center" indent="1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178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3" fontId="20" fillId="38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vertical="center"/>
      <protection locked="0"/>
    </xf>
    <xf numFmtId="0" fontId="74" fillId="0" borderId="9" xfId="0" applyFont="1" applyFill="1" applyBorder="1" applyAlignment="1" applyProtection="1">
      <alignment vertical="center"/>
      <protection locked="0"/>
    </xf>
    <xf numFmtId="0" fontId="74" fillId="39" borderId="9" xfId="0" applyFont="1" applyFill="1" applyBorder="1" applyAlignment="1" applyProtection="1">
      <alignment vertical="center"/>
      <protection locked="0"/>
    </xf>
    <xf numFmtId="3" fontId="20" fillId="0" borderId="0" xfId="92" applyNumberFormat="1" applyFont="1" applyFill="1">
      <alignment/>
      <protection/>
    </xf>
    <xf numFmtId="3" fontId="20" fillId="0" borderId="0" xfId="92" applyNumberFormat="1" applyFont="1" applyFill="1" applyAlignment="1">
      <alignment horizontal="center" vertical="center"/>
      <protection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 applyProtection="1">
      <alignment horizontal="left" vertical="center"/>
      <protection locked="0"/>
    </xf>
    <xf numFmtId="180" fontId="1" fillId="0" borderId="9" xfId="0" applyNumberFormat="1" applyFont="1" applyFill="1" applyBorder="1" applyAlignment="1" applyProtection="1">
      <alignment horizontal="left" vertical="center"/>
      <protection locked="0"/>
    </xf>
    <xf numFmtId="177" fontId="1" fillId="0" borderId="11" xfId="0" applyNumberFormat="1" applyFont="1" applyFill="1" applyBorder="1" applyAlignment="1" applyProtection="1">
      <alignment horizontal="left" vertical="center"/>
      <protection locked="0"/>
    </xf>
    <xf numFmtId="180" fontId="1" fillId="0" borderId="11" xfId="0" applyNumberFormat="1" applyFont="1" applyFill="1" applyBorder="1" applyAlignment="1" applyProtection="1">
      <alignment horizontal="left" vertical="center"/>
      <protection locked="0"/>
    </xf>
    <xf numFmtId="177" fontId="78" fillId="0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vertical="center"/>
    </xf>
    <xf numFmtId="180" fontId="78" fillId="0" borderId="9" xfId="0" applyNumberFormat="1" applyFont="1" applyFill="1" applyBorder="1" applyAlignment="1" applyProtection="1">
      <alignment horizontal="left" vertical="center"/>
      <protection locked="0"/>
    </xf>
    <xf numFmtId="0" fontId="78" fillId="0" borderId="9" xfId="0" applyFont="1" applyFill="1" applyBorder="1" applyAlignment="1">
      <alignment vertical="center"/>
    </xf>
    <xf numFmtId="0" fontId="74" fillId="0" borderId="9" xfId="0" applyFont="1" applyFill="1" applyBorder="1" applyAlignment="1">
      <alignment vertical="center"/>
    </xf>
    <xf numFmtId="178" fontId="74" fillId="0" borderId="9" xfId="0" applyNumberFormat="1" applyFont="1" applyFill="1" applyBorder="1" applyAlignment="1">
      <alignment vertical="center"/>
    </xf>
    <xf numFmtId="0" fontId="78" fillId="0" borderId="9" xfId="0" applyFont="1" applyFill="1" applyBorder="1" applyAlignment="1">
      <alignment horizontal="left" vertical="center"/>
    </xf>
    <xf numFmtId="0" fontId="78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6" fillId="0" borderId="0" xfId="71" applyFont="1">
      <alignment vertical="center"/>
      <protection/>
    </xf>
    <xf numFmtId="0" fontId="0" fillId="0" borderId="0" xfId="0" applyFont="1" applyAlignment="1">
      <alignment/>
    </xf>
    <xf numFmtId="0" fontId="0" fillId="0" borderId="0" xfId="71" applyFont="1">
      <alignment vertical="center"/>
      <protection/>
    </xf>
    <xf numFmtId="0" fontId="0" fillId="0" borderId="0" xfId="71" applyFont="1" applyFill="1">
      <alignment vertical="center"/>
      <protection/>
    </xf>
    <xf numFmtId="0" fontId="0" fillId="39" borderId="0" xfId="71" applyFont="1" applyFill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39" borderId="0" xfId="71" applyFont="1" applyFill="1" applyAlignment="1">
      <alignment horizontal="center" vertical="center"/>
      <protection/>
    </xf>
    <xf numFmtId="0" fontId="24" fillId="0" borderId="0" xfId="71" applyFont="1" applyAlignment="1">
      <alignment horizontal="left" vertical="center"/>
      <protection/>
    </xf>
    <xf numFmtId="0" fontId="25" fillId="0" borderId="0" xfId="71" applyFont="1" applyFill="1" applyAlignment="1">
      <alignment horizontal="center" vertical="center"/>
      <protection/>
    </xf>
    <xf numFmtId="0" fontId="25" fillId="0" borderId="0" xfId="71" applyFont="1" applyAlignment="1">
      <alignment horizontal="center" vertical="center"/>
      <protection/>
    </xf>
    <xf numFmtId="0" fontId="25" fillId="39" borderId="0" xfId="71" applyFont="1" applyFill="1" applyAlignment="1">
      <alignment horizontal="center" vertical="center"/>
      <protection/>
    </xf>
    <xf numFmtId="0" fontId="0" fillId="0" borderId="14" xfId="71" applyFont="1" applyBorder="1" applyAlignment="1">
      <alignment horizontal="righ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9" xfId="71" applyFont="1" applyFill="1" applyBorder="1" applyAlignment="1">
      <alignment horizontal="center" vertical="center" wrapText="1"/>
      <protection/>
    </xf>
    <xf numFmtId="0" fontId="6" fillId="0" borderId="21" xfId="7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0" fontId="6" fillId="39" borderId="10" xfId="71" applyFont="1" applyFill="1" applyBorder="1" applyAlignment="1">
      <alignment horizontal="center" vertical="center" wrapText="1"/>
      <protection/>
    </xf>
    <xf numFmtId="0" fontId="6" fillId="0" borderId="9" xfId="71" applyFont="1" applyBorder="1" applyAlignment="1">
      <alignment horizontal="center" vertical="center" wrapText="1"/>
      <protection/>
    </xf>
    <xf numFmtId="0" fontId="6" fillId="0" borderId="22" xfId="71" applyFont="1" applyFill="1" applyBorder="1" applyAlignment="1">
      <alignment horizontal="center" vertical="center" wrapText="1"/>
      <protection/>
    </xf>
    <xf numFmtId="0" fontId="6" fillId="39" borderId="22" xfId="71" applyFont="1" applyFill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0" fontId="6" fillId="39" borderId="11" xfId="71" applyFont="1" applyFill="1" applyBorder="1" applyAlignment="1">
      <alignment horizontal="center" vertical="center" wrapText="1"/>
      <protection/>
    </xf>
    <xf numFmtId="0" fontId="6" fillId="0" borderId="9" xfId="71" applyFont="1" applyBorder="1" applyAlignment="1">
      <alignment horizontal="left" vertical="center"/>
      <protection/>
    </xf>
    <xf numFmtId="0" fontId="0" fillId="3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1" fontId="6" fillId="0" borderId="9" xfId="71" applyNumberFormat="1" applyFont="1" applyBorder="1" applyAlignment="1">
      <alignment horizontal="center" vertical="center" wrapText="1"/>
      <protection/>
    </xf>
    <xf numFmtId="0" fontId="0" fillId="0" borderId="9" xfId="71" applyFont="1" applyBorder="1" applyAlignment="1">
      <alignment horizontal="lef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71" applyFont="1" applyBorder="1" applyAlignment="1">
      <alignment horizontal="left" vertical="center" indent="1"/>
      <protection/>
    </xf>
    <xf numFmtId="0" fontId="0" fillId="0" borderId="9" xfId="0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82" fontId="0" fillId="0" borderId="9" xfId="71" applyNumberFormat="1" applyFont="1" applyBorder="1" applyAlignment="1">
      <alignment horizontal="center" vertical="center"/>
      <protection/>
    </xf>
    <xf numFmtId="177" fontId="0" fillId="0" borderId="9" xfId="0" applyNumberFormat="1" applyFill="1" applyBorder="1" applyAlignment="1">
      <alignment vertical="center"/>
    </xf>
    <xf numFmtId="0" fontId="0" fillId="0" borderId="9" xfId="71" applyFont="1" applyFill="1" applyBorder="1" applyAlignment="1">
      <alignment horizontal="left" vertical="center" indent="1"/>
      <protection/>
    </xf>
    <xf numFmtId="0" fontId="0" fillId="0" borderId="9" xfId="71" applyFont="1" applyBorder="1" applyAlignment="1">
      <alignment vertical="center"/>
      <protection/>
    </xf>
    <xf numFmtId="0" fontId="0" fillId="0" borderId="9" xfId="71" applyFont="1" applyFill="1" applyBorder="1" applyAlignment="1">
      <alignment vertical="center" wrapText="1"/>
      <protection/>
    </xf>
    <xf numFmtId="182" fontId="0" fillId="0" borderId="9" xfId="71" applyNumberFormat="1" applyFont="1" applyFill="1" applyBorder="1" applyAlignment="1">
      <alignment horizontal="center" vertical="center"/>
      <protection/>
    </xf>
    <xf numFmtId="181" fontId="6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71" applyFont="1" applyFill="1" applyBorder="1" applyAlignment="1">
      <alignment vertical="center"/>
      <protection/>
    </xf>
    <xf numFmtId="3" fontId="6" fillId="0" borderId="9" xfId="85" applyNumberFormat="1" applyFont="1" applyFill="1" applyBorder="1" applyAlignment="1" applyProtection="1">
      <alignment horizontal="left" vertical="center"/>
      <protection/>
    </xf>
    <xf numFmtId="182" fontId="0" fillId="0" borderId="9" xfId="19" applyNumberFormat="1" applyFont="1" applyFill="1" applyBorder="1" applyAlignment="1">
      <alignment horizontal="center" vertical="center"/>
    </xf>
    <xf numFmtId="0" fontId="6" fillId="0" borderId="9" xfId="71" applyFont="1" applyBorder="1">
      <alignment vertical="center"/>
      <protection/>
    </xf>
    <xf numFmtId="0" fontId="0" fillId="0" borderId="0" xfId="0" applyFont="1" applyFill="1" applyAlignment="1">
      <alignment/>
    </xf>
    <xf numFmtId="0" fontId="0" fillId="39" borderId="0" xfId="0" applyFont="1" applyFill="1" applyAlignment="1">
      <alignment/>
    </xf>
    <xf numFmtId="178" fontId="0" fillId="0" borderId="0" xfId="71" applyNumberFormat="1" applyFont="1" applyFill="1">
      <alignment vertical="center"/>
      <protection/>
    </xf>
    <xf numFmtId="178" fontId="0" fillId="0" borderId="0" xfId="71" applyNumberFormat="1" applyFont="1">
      <alignment vertical="center"/>
      <protection/>
    </xf>
    <xf numFmtId="181" fontId="0" fillId="0" borderId="9" xfId="71" applyNumberFormat="1" applyFont="1" applyBorder="1" applyAlignment="1">
      <alignment horizontal="center" vertical="center"/>
      <protection/>
    </xf>
    <xf numFmtId="0" fontId="0" fillId="40" borderId="0" xfId="71" applyFont="1" applyFill="1">
      <alignment vertical="center"/>
      <protection/>
    </xf>
    <xf numFmtId="0" fontId="25" fillId="0" borderId="0" xfId="71" applyFont="1" applyAlignment="1">
      <alignment horizontal="left" vertical="center"/>
      <protection/>
    </xf>
    <xf numFmtId="0" fontId="25" fillId="40" borderId="0" xfId="71" applyFont="1" applyFill="1" applyAlignment="1">
      <alignment horizontal="center" vertical="center"/>
      <protection/>
    </xf>
    <xf numFmtId="0" fontId="0" fillId="0" borderId="14" xfId="71" applyFont="1" applyFill="1" applyBorder="1" applyAlignment="1">
      <alignment horizontal="right" vertical="center"/>
      <protection/>
    </xf>
    <xf numFmtId="0" fontId="6" fillId="40" borderId="9" xfId="71" applyFont="1" applyFill="1" applyBorder="1" applyAlignment="1">
      <alignment horizontal="center" vertical="center" wrapText="1"/>
      <protection/>
    </xf>
    <xf numFmtId="0" fontId="6" fillId="0" borderId="9" xfId="71" applyFont="1" applyFill="1" applyBorder="1" applyAlignment="1">
      <alignment horizontal="center" vertical="center"/>
      <protection/>
    </xf>
    <xf numFmtId="0" fontId="6" fillId="0" borderId="21" xfId="71" applyFont="1" applyBorder="1">
      <alignment vertical="center"/>
      <protection/>
    </xf>
    <xf numFmtId="179" fontId="6" fillId="0" borderId="9" xfId="71" applyNumberFormat="1" applyFont="1" applyBorder="1" applyAlignment="1">
      <alignment horizontal="center" vertical="center"/>
      <protection/>
    </xf>
    <xf numFmtId="0" fontId="0" fillId="0" borderId="21" xfId="71" applyFont="1" applyBorder="1" applyAlignment="1">
      <alignment horizontal="left" vertical="center" indent="1"/>
      <protection/>
    </xf>
    <xf numFmtId="0" fontId="0" fillId="40" borderId="9" xfId="0" applyFont="1" applyFill="1" applyBorder="1" applyAlignment="1">
      <alignment horizontal="center" vertical="center"/>
    </xf>
    <xf numFmtId="182" fontId="0" fillId="40" borderId="9" xfId="0" applyNumberFormat="1" applyFont="1" applyFill="1" applyBorder="1" applyAlignment="1">
      <alignment horizontal="center" vertical="center"/>
    </xf>
    <xf numFmtId="182" fontId="26" fillId="40" borderId="9" xfId="0" applyNumberFormat="1" applyFont="1" applyFill="1" applyBorder="1" applyAlignment="1">
      <alignment horizontal="center" vertical="center"/>
    </xf>
    <xf numFmtId="182" fontId="0" fillId="40" borderId="9" xfId="71" applyNumberFormat="1" applyFont="1" applyFill="1" applyBorder="1" applyAlignment="1">
      <alignment horizontal="center" vertical="center"/>
      <protection/>
    </xf>
    <xf numFmtId="3" fontId="6" fillId="0" borderId="21" xfId="85" applyNumberFormat="1" applyFont="1" applyFill="1" applyBorder="1" applyAlignment="1" applyProtection="1">
      <alignment horizontal="left" vertical="center"/>
      <protection/>
    </xf>
    <xf numFmtId="3" fontId="0" fillId="0" borderId="21" xfId="85" applyNumberFormat="1" applyFont="1" applyFill="1" applyBorder="1" applyAlignment="1" applyProtection="1">
      <alignment horizontal="left" vertical="center" indent="1"/>
      <protection/>
    </xf>
    <xf numFmtId="0" fontId="6" fillId="0" borderId="21" xfId="71" applyFont="1" applyBorder="1" applyAlignment="1">
      <alignment horizontal="left" vertical="center"/>
      <protection/>
    </xf>
    <xf numFmtId="0" fontId="0" fillId="40" borderId="0" xfId="0" applyFont="1" applyFill="1" applyAlignment="1">
      <alignment/>
    </xf>
    <xf numFmtId="178" fontId="0" fillId="40" borderId="0" xfId="71" applyNumberFormat="1" applyFont="1" applyFill="1">
      <alignment vertical="center"/>
      <protection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20% - 强调文字颜色 5 7 7 2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?鹎%U龡&amp;H齲_x0001_C铣_x0014__x0007__x0001__x0001_ 3 5 3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20% - 强调文字颜色 1 19 2 4" xfId="47"/>
    <cellStyle name="汇总" xfId="48"/>
    <cellStyle name="好" xfId="49"/>
    <cellStyle name="适中" xfId="50"/>
    <cellStyle name="20% - 强调文字颜色 1 3 7 3 7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1 11 10" xfId="60"/>
    <cellStyle name="20% - 强调文字颜色 1 18 2 2 2" xfId="61"/>
    <cellStyle name="20% - 强调文字颜色 4 13 4 3 5" xfId="62"/>
    <cellStyle name="20% - 强调文字颜色 4 25 6 12" xfId="63"/>
    <cellStyle name="20% - 强调文字颜色 4" xfId="64"/>
    <cellStyle name="40% - 强调文字颜色 4" xfId="65"/>
    <cellStyle name="差_Xl0000302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常规 10 2" xfId="73"/>
    <cellStyle name="60% - 强调文字颜色 6" xfId="74"/>
    <cellStyle name="常规 5" xfId="75"/>
    <cellStyle name="?鹎%U龡&amp;H齲_x0001_C铣_x0014__x0007__x0001__x0001_ 5 4" xfId="76"/>
    <cellStyle name="差_2016年预算表格（公式）" xfId="77"/>
    <cellStyle name="常规 13" xfId="78"/>
    <cellStyle name="常规 2" xfId="79"/>
    <cellStyle name="常规 2 2" xfId="80"/>
    <cellStyle name="常规 3" xfId="81"/>
    <cellStyle name="常规 3 2" xfId="82"/>
    <cellStyle name="常规 4" xfId="83"/>
    <cellStyle name="常规_2007基金预算" xfId="84"/>
    <cellStyle name="常规_河南省2011年度财政总决算生成表20120425" xfId="85"/>
    <cellStyle name="好_2016年预算表格（公式）" xfId="86"/>
    <cellStyle name="好_Xl0000302" xfId="87"/>
    <cellStyle name="千位[0]_Sheet1" xfId="88"/>
    <cellStyle name="千位_Sheet1" xfId="89"/>
    <cellStyle name="样式 1" xfId="90"/>
    <cellStyle name="常规_附件：2012年出口退税基数及超基数上解情况表" xfId="91"/>
    <cellStyle name="常规_2010年决算表7-8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&#24037;&#20316;\&#19978;&#25253;&#24066;&#23616;&#25253;&#34920;\20190219&#20844;&#24335;-2019&#24180;&#22320;&#26041;&#36130;&#25919;&#39044;&#31639;&#34920;&#65288;office2003&#29256;&#65289;%20&#39640;&#26032;&#21306;%203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13"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20">
          <cell r="H20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4">
          <cell r="H34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8">
          <cell r="H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L18" sqref="L18"/>
    </sheetView>
  </sheetViews>
  <sheetFormatPr defaultColWidth="9.00390625" defaultRowHeight="14.25"/>
  <cols>
    <col min="1" max="1" width="6.25390625" style="0" customWidth="1"/>
    <col min="3" max="3" width="19.625" style="0" customWidth="1"/>
    <col min="6" max="6" width="9.875" style="0" customWidth="1"/>
    <col min="7" max="7" width="17.00390625" style="0" customWidth="1"/>
    <col min="8" max="8" width="9.875" style="0" customWidth="1"/>
  </cols>
  <sheetData>
    <row r="1" spans="1:7" ht="18" customHeight="1">
      <c r="A1" s="255"/>
      <c r="B1" s="255"/>
      <c r="C1" s="255"/>
      <c r="G1" s="256"/>
    </row>
    <row r="2" spans="1:7" ht="18" customHeight="1">
      <c r="A2" s="255"/>
      <c r="B2" s="255"/>
      <c r="C2" s="255"/>
      <c r="G2" s="257"/>
    </row>
    <row r="5" ht="14.25">
      <c r="D5" s="258"/>
    </row>
    <row r="10" spans="1:8" ht="30" customHeight="1">
      <c r="A10" s="259" t="s">
        <v>0</v>
      </c>
      <c r="B10" s="259"/>
      <c r="C10" s="259"/>
      <c r="D10" s="259"/>
      <c r="E10" s="259"/>
      <c r="F10" s="259"/>
      <c r="G10" s="259"/>
      <c r="H10" s="260"/>
    </row>
    <row r="11" spans="1:8" ht="33" customHeight="1">
      <c r="A11" s="261" t="s">
        <v>1</v>
      </c>
      <c r="B11" s="261"/>
      <c r="C11" s="261"/>
      <c r="D11" s="261"/>
      <c r="E11" s="261"/>
      <c r="F11" s="261"/>
      <c r="G11" s="261"/>
      <c r="H11" s="260"/>
    </row>
    <row r="12" spans="1:8" ht="33" customHeight="1">
      <c r="A12" s="261"/>
      <c r="B12" s="261"/>
      <c r="C12" s="261"/>
      <c r="D12" s="261"/>
      <c r="E12" s="261"/>
      <c r="F12" s="261"/>
      <c r="G12" s="261"/>
      <c r="H12" s="260"/>
    </row>
    <row r="14" ht="14.25">
      <c r="E14" t="s">
        <v>2</v>
      </c>
    </row>
    <row r="35" ht="0.75" customHeight="1"/>
    <row r="36" spans="1:7" ht="33" customHeight="1">
      <c r="A36" s="262" t="s">
        <v>3</v>
      </c>
      <c r="B36" s="262"/>
      <c r="C36" s="262"/>
      <c r="D36" s="262"/>
      <c r="E36" s="262"/>
      <c r="F36" s="262"/>
      <c r="G36" s="262"/>
    </row>
    <row r="37" spans="1:8" ht="25.5" customHeight="1">
      <c r="A37" s="263" t="s">
        <v>4</v>
      </c>
      <c r="B37" s="263"/>
      <c r="C37" s="263"/>
      <c r="D37" s="263"/>
      <c r="E37" s="263"/>
      <c r="F37" s="263"/>
      <c r="G37" s="263"/>
      <c r="H37" s="264"/>
    </row>
  </sheetData>
  <sheetProtection/>
  <mergeCells count="6">
    <mergeCell ref="A10:G10"/>
    <mergeCell ref="A11:G11"/>
    <mergeCell ref="A12:G12"/>
    <mergeCell ref="A36:G36"/>
    <mergeCell ref="A37:G37"/>
    <mergeCell ref="A1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9">
      <selection activeCell="A1" sqref="A1:B35"/>
    </sheetView>
  </sheetViews>
  <sheetFormatPr defaultColWidth="9.00390625" defaultRowHeight="14.25"/>
  <cols>
    <col min="1" max="1" width="33.00390625" style="3" customWidth="1"/>
    <col min="2" max="2" width="32.00390625" style="3" customWidth="1"/>
    <col min="3" max="3" width="30.375" style="3" customWidth="1"/>
    <col min="4" max="4" width="14.125" style="3" bestFit="1" customWidth="1"/>
    <col min="5" max="16384" width="9.00390625" style="3" customWidth="1"/>
  </cols>
  <sheetData>
    <row r="1" spans="1:4" ht="25.5" customHeight="1">
      <c r="A1" s="79" t="s">
        <v>1205</v>
      </c>
      <c r="B1" s="80"/>
      <c r="C1" s="81"/>
      <c r="D1" s="82"/>
    </row>
    <row r="2" spans="1:2" ht="14.25">
      <c r="A2" s="83"/>
      <c r="B2" s="84" t="s">
        <v>7</v>
      </c>
    </row>
    <row r="3" spans="1:2" ht="19.5" customHeight="1">
      <c r="A3" s="85" t="s">
        <v>1148</v>
      </c>
      <c r="B3" s="86" t="s">
        <v>1180</v>
      </c>
    </row>
    <row r="4" spans="1:2" ht="19.5" customHeight="1">
      <c r="A4" s="87" t="s">
        <v>1206</v>
      </c>
      <c r="B4" s="88"/>
    </row>
    <row r="5" spans="1:2" ht="19.5" customHeight="1">
      <c r="A5" s="89" t="s">
        <v>1207</v>
      </c>
      <c r="B5" s="90"/>
    </row>
    <row r="6" spans="1:2" ht="19.5" customHeight="1">
      <c r="A6" s="89" t="s">
        <v>1208</v>
      </c>
      <c r="B6" s="90"/>
    </row>
    <row r="7" spans="1:2" ht="19.5" customHeight="1">
      <c r="A7" s="89" t="s">
        <v>1209</v>
      </c>
      <c r="B7" s="90"/>
    </row>
    <row r="8" spans="1:2" ht="19.5" customHeight="1">
      <c r="A8" s="91" t="s">
        <v>1210</v>
      </c>
      <c r="B8" s="88"/>
    </row>
    <row r="9" spans="1:2" ht="19.5" customHeight="1">
      <c r="A9" s="89" t="s">
        <v>1211</v>
      </c>
      <c r="B9" s="90"/>
    </row>
    <row r="10" spans="1:2" ht="19.5" customHeight="1">
      <c r="A10" s="92" t="s">
        <v>1212</v>
      </c>
      <c r="B10" s="90"/>
    </row>
    <row r="11" spans="1:2" ht="19.5" customHeight="1">
      <c r="A11" s="89" t="s">
        <v>1208</v>
      </c>
      <c r="B11" s="90"/>
    </row>
    <row r="12" spans="1:2" ht="19.5" customHeight="1">
      <c r="A12" s="93" t="s">
        <v>1213</v>
      </c>
      <c r="B12" s="90"/>
    </row>
    <row r="13" spans="1:2" ht="19.5" customHeight="1">
      <c r="A13" s="93" t="s">
        <v>1214</v>
      </c>
      <c r="B13" s="90"/>
    </row>
    <row r="14" spans="1:2" ht="19.5" customHeight="1">
      <c r="A14" s="93" t="s">
        <v>1215</v>
      </c>
      <c r="B14" s="90"/>
    </row>
    <row r="15" spans="1:2" ht="19.5" customHeight="1">
      <c r="A15" s="93" t="s">
        <v>1209</v>
      </c>
      <c r="B15" s="90"/>
    </row>
    <row r="16" spans="1:2" ht="19.5" customHeight="1">
      <c r="A16" s="94" t="s">
        <v>1216</v>
      </c>
      <c r="B16" s="90"/>
    </row>
    <row r="17" spans="1:2" ht="19.5" customHeight="1">
      <c r="A17" s="91" t="s">
        <v>1217</v>
      </c>
      <c r="B17" s="88"/>
    </row>
    <row r="18" spans="1:3" ht="19.5" customHeight="1">
      <c r="A18" s="92" t="s">
        <v>1218</v>
      </c>
      <c r="B18" s="90"/>
      <c r="C18" s="3" t="s">
        <v>1219</v>
      </c>
    </row>
    <row r="19" spans="1:2" ht="19.5" customHeight="1">
      <c r="A19" s="92" t="s">
        <v>1220</v>
      </c>
      <c r="B19" s="90"/>
    </row>
    <row r="20" spans="1:2" ht="19.5" customHeight="1">
      <c r="A20" s="92" t="s">
        <v>1221</v>
      </c>
      <c r="B20" s="90"/>
    </row>
    <row r="21" spans="1:2" ht="19.5" customHeight="1">
      <c r="A21" s="93" t="s">
        <v>1209</v>
      </c>
      <c r="B21" s="90"/>
    </row>
    <row r="22" spans="1:2" ht="19.5" customHeight="1">
      <c r="A22" s="91" t="s">
        <v>1222</v>
      </c>
      <c r="B22" s="88"/>
    </row>
    <row r="23" spans="1:2" ht="19.5" customHeight="1">
      <c r="A23" s="95" t="s">
        <v>1223</v>
      </c>
      <c r="B23" s="90"/>
    </row>
    <row r="24" spans="1:2" ht="19.5" customHeight="1">
      <c r="A24" s="95" t="s">
        <v>1224</v>
      </c>
      <c r="B24" s="90"/>
    </row>
    <row r="25" spans="1:2" ht="19.5" customHeight="1">
      <c r="A25" s="95" t="s">
        <v>1225</v>
      </c>
      <c r="B25" s="90"/>
    </row>
    <row r="26" spans="1:2" ht="19.5" customHeight="1">
      <c r="A26" s="93" t="s">
        <v>1226</v>
      </c>
      <c r="B26" s="90"/>
    </row>
    <row r="27" spans="1:2" ht="19.5" customHeight="1">
      <c r="A27" s="93" t="s">
        <v>1216</v>
      </c>
      <c r="B27" s="90"/>
    </row>
    <row r="28" spans="1:2" ht="19.5" customHeight="1">
      <c r="A28" s="91" t="s">
        <v>1227</v>
      </c>
      <c r="B28" s="88"/>
    </row>
    <row r="29" spans="1:2" ht="19.5" customHeight="1">
      <c r="A29" s="95" t="s">
        <v>1228</v>
      </c>
      <c r="B29" s="90"/>
    </row>
    <row r="30" spans="1:2" ht="19.5" customHeight="1">
      <c r="A30" s="95" t="s">
        <v>1229</v>
      </c>
      <c r="B30" s="90"/>
    </row>
    <row r="31" spans="1:2" ht="19.5" customHeight="1">
      <c r="A31" s="96" t="s">
        <v>1230</v>
      </c>
      <c r="B31" s="88"/>
    </row>
    <row r="32" spans="1:2" ht="19.5" customHeight="1">
      <c r="A32" s="89" t="s">
        <v>1207</v>
      </c>
      <c r="B32" s="90"/>
    </row>
    <row r="33" spans="1:2" ht="19.5" customHeight="1">
      <c r="A33" s="97" t="s">
        <v>1231</v>
      </c>
      <c r="B33" s="88"/>
    </row>
    <row r="34" spans="1:2" ht="19.5" customHeight="1">
      <c r="A34" s="98" t="s">
        <v>1232</v>
      </c>
      <c r="B34" s="90"/>
    </row>
    <row r="35" spans="1:2" ht="21" customHeight="1">
      <c r="A35" s="97" t="s">
        <v>1233</v>
      </c>
      <c r="B35" s="88"/>
    </row>
  </sheetData>
  <sheetProtection/>
  <mergeCells count="1">
    <mergeCell ref="A1:B1"/>
  </mergeCells>
  <printOptions/>
  <pageMargins left="1.42" right="0.35" top="0.63" bottom="0.830000000000000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A2" sqref="A2:D10"/>
    </sheetView>
  </sheetViews>
  <sheetFormatPr defaultColWidth="9.00390625" defaultRowHeight="14.25"/>
  <cols>
    <col min="1" max="1" width="40.875" style="3" customWidth="1"/>
    <col min="2" max="2" width="24.00390625" style="3" customWidth="1"/>
    <col min="3" max="3" width="19.125" style="3" customWidth="1"/>
    <col min="4" max="16384" width="9.00390625" style="3" customWidth="1"/>
  </cols>
  <sheetData>
    <row r="1" spans="2:252" s="2" customFormat="1" ht="32.25" customHeight="1">
      <c r="B1" s="74"/>
      <c r="C1" s="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6" s="1" customFormat="1" ht="32.25" customHeight="1">
      <c r="A2" s="4" t="s">
        <v>1234</v>
      </c>
      <c r="B2" s="4"/>
      <c r="C2" s="4"/>
      <c r="IS2"/>
      <c r="IT2"/>
      <c r="IU2"/>
      <c r="IV2"/>
    </row>
    <row r="3" spans="1:252" s="2" customFormat="1" ht="32.25" customHeight="1">
      <c r="A3" s="5"/>
      <c r="B3" s="5"/>
      <c r="C3" s="6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6" s="1" customFormat="1" ht="32.25" customHeight="1">
      <c r="A4" s="7" t="s">
        <v>1148</v>
      </c>
      <c r="B4" s="7" t="s">
        <v>92</v>
      </c>
      <c r="C4" s="8" t="s">
        <v>1235</v>
      </c>
      <c r="IS4"/>
      <c r="IT4"/>
      <c r="IU4"/>
      <c r="IV4"/>
    </row>
    <row r="5" spans="1:256" s="1" customFormat="1" ht="32.25" customHeight="1">
      <c r="A5" s="9" t="s">
        <v>1236</v>
      </c>
      <c r="B5" s="9">
        <v>174200</v>
      </c>
      <c r="C5" s="76">
        <v>174200</v>
      </c>
      <c r="IS5"/>
      <c r="IT5"/>
      <c r="IU5"/>
      <c r="IV5"/>
    </row>
    <row r="6" spans="1:256" s="1" customFormat="1" ht="32.25" customHeight="1">
      <c r="A6" s="9" t="s">
        <v>1237</v>
      </c>
      <c r="B6" s="9">
        <v>92165</v>
      </c>
      <c r="C6" s="9">
        <v>92165</v>
      </c>
      <c r="IS6"/>
      <c r="IT6"/>
      <c r="IU6"/>
      <c r="IV6"/>
    </row>
    <row r="7" spans="1:256" s="1" customFormat="1" ht="32.25" customHeight="1">
      <c r="A7" s="9" t="s">
        <v>1238</v>
      </c>
      <c r="B7" s="9">
        <v>4880</v>
      </c>
      <c r="C7" s="77">
        <v>4880</v>
      </c>
      <c r="IS7"/>
      <c r="IT7"/>
      <c r="IU7"/>
      <c r="IV7"/>
    </row>
    <row r="8" spans="1:256" s="1" customFormat="1" ht="32.25" customHeight="1">
      <c r="A8" s="9" t="s">
        <v>1239</v>
      </c>
      <c r="B8" s="9">
        <v>3515</v>
      </c>
      <c r="C8" s="77">
        <v>3515</v>
      </c>
      <c r="IS8"/>
      <c r="IT8"/>
      <c r="IU8"/>
      <c r="IV8"/>
    </row>
    <row r="9" spans="1:256" s="1" customFormat="1" ht="32.25" customHeight="1">
      <c r="A9" s="9" t="s">
        <v>1240</v>
      </c>
      <c r="B9" s="9">
        <v>3600</v>
      </c>
      <c r="C9" s="9">
        <v>3600</v>
      </c>
      <c r="IS9"/>
      <c r="IT9"/>
      <c r="IU9"/>
      <c r="IV9"/>
    </row>
    <row r="10" spans="1:256" s="1" customFormat="1" ht="32.25" customHeight="1">
      <c r="A10" s="9" t="s">
        <v>1241</v>
      </c>
      <c r="B10" s="9">
        <v>3367</v>
      </c>
      <c r="C10" s="9">
        <v>3367</v>
      </c>
      <c r="IS10"/>
      <c r="IT10"/>
      <c r="IU10"/>
      <c r="IV10"/>
    </row>
    <row r="11" spans="3:256" s="1" customFormat="1" ht="32.25" customHeight="1">
      <c r="C11" s="78"/>
      <c r="IS11"/>
      <c r="IT11"/>
      <c r="IU11"/>
      <c r="IV11"/>
    </row>
    <row r="12" spans="3:256" s="1" customFormat="1" ht="32.25" customHeight="1">
      <c r="C12" s="78"/>
      <c r="IS12"/>
      <c r="IT12"/>
      <c r="IU12"/>
      <c r="IV12"/>
    </row>
    <row r="15" ht="14.25">
      <c r="C15" s="3" t="s">
        <v>28</v>
      </c>
    </row>
  </sheetData>
  <sheetProtection/>
  <mergeCells count="1">
    <mergeCell ref="A2:C2"/>
  </mergeCells>
  <printOptions/>
  <pageMargins left="1.3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0"/>
  <sheetViews>
    <sheetView workbookViewId="0" topLeftCell="A1">
      <selection activeCell="G10" sqref="G10"/>
    </sheetView>
  </sheetViews>
  <sheetFormatPr defaultColWidth="9.00390625" defaultRowHeight="14.25"/>
  <cols>
    <col min="1" max="1" width="33.00390625" style="3" customWidth="1"/>
    <col min="2" max="4" width="14.875" style="3" customWidth="1"/>
    <col min="5" max="6" width="9.00390625" style="3" customWidth="1"/>
    <col min="7" max="7" width="33.125" style="3" customWidth="1"/>
    <col min="8" max="256" width="9.00390625" style="3" customWidth="1"/>
  </cols>
  <sheetData>
    <row r="1" spans="1:255" ht="21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</row>
    <row r="2" spans="1:255" ht="36.75" customHeight="1">
      <c r="A2" s="60" t="s">
        <v>1242</v>
      </c>
      <c r="B2" s="60"/>
      <c r="C2" s="60"/>
      <c r="D2" s="60"/>
      <c r="E2" s="61"/>
      <c r="F2" s="61"/>
      <c r="G2" s="61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pans="1:255" ht="21" customHeight="1">
      <c r="A3" s="62"/>
      <c r="B3" s="62"/>
      <c r="C3" s="62"/>
      <c r="D3" s="63" t="s">
        <v>7</v>
      </c>
      <c r="E3" s="62"/>
      <c r="F3" s="64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</row>
    <row r="4" spans="1:255" ht="36" customHeight="1">
      <c r="A4" s="65" t="s">
        <v>1243</v>
      </c>
      <c r="B4" s="66" t="s">
        <v>48</v>
      </c>
      <c r="C4" s="67" t="s">
        <v>49</v>
      </c>
      <c r="D4" s="67" t="s">
        <v>1244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</row>
    <row r="5" spans="1:255" ht="36" customHeight="1">
      <c r="A5" s="68" t="s">
        <v>1162</v>
      </c>
      <c r="B5" s="69">
        <v>20</v>
      </c>
      <c r="C5" s="69">
        <v>29.42</v>
      </c>
      <c r="D5" s="70">
        <f>C5/B5*100-100</f>
        <v>47.10000000000002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</row>
    <row r="6" spans="1:255" ht="36" customHeight="1">
      <c r="A6" s="68" t="s">
        <v>1161</v>
      </c>
      <c r="B6" s="69">
        <v>322</v>
      </c>
      <c r="C6" s="69">
        <v>177.27</v>
      </c>
      <c r="D6" s="70">
        <f>C6/B6*100-100</f>
        <v>-44.9472049689441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</row>
    <row r="7" spans="1:255" ht="36" customHeight="1">
      <c r="A7" s="68" t="s">
        <v>1245</v>
      </c>
      <c r="B7" s="71"/>
      <c r="C7" s="71">
        <v>138.28</v>
      </c>
      <c r="D7" s="70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</row>
    <row r="8" spans="1:255" ht="36" customHeight="1">
      <c r="A8" s="68" t="s">
        <v>1246</v>
      </c>
      <c r="B8" s="69">
        <v>88</v>
      </c>
      <c r="C8" s="72">
        <v>108.28</v>
      </c>
      <c r="D8" s="70">
        <f>C8/B8*100-100</f>
        <v>23.045454545454547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</row>
    <row r="9" spans="1:255" ht="36" customHeight="1">
      <c r="A9" s="68" t="s">
        <v>1247</v>
      </c>
      <c r="B9" s="68"/>
      <c r="C9" s="72">
        <v>30</v>
      </c>
      <c r="D9" s="70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</row>
    <row r="10" spans="1:255" ht="36" customHeight="1">
      <c r="A10" s="65" t="s">
        <v>1248</v>
      </c>
      <c r="B10" s="73">
        <f>SUM(B5:B9)</f>
        <v>430</v>
      </c>
      <c r="C10" s="73">
        <f>SUM(C5:C7)</f>
        <v>344.97</v>
      </c>
      <c r="D10" s="70">
        <f>C10/B10*100-100</f>
        <v>-19.77441860465116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</row>
  </sheetData>
  <sheetProtection/>
  <mergeCells count="1">
    <mergeCell ref="A2:D2"/>
  </mergeCells>
  <printOptions/>
  <pageMargins left="0.87" right="0.75" top="1" bottom="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D24"/>
  <sheetViews>
    <sheetView showGridLines="0" workbookViewId="0" topLeftCell="A1">
      <selection activeCell="E8" sqref="E8"/>
    </sheetView>
  </sheetViews>
  <sheetFormatPr defaultColWidth="9.00390625" defaultRowHeight="14.25"/>
  <cols>
    <col min="1" max="1" width="26.375" style="0" customWidth="1"/>
    <col min="2" max="2" width="15.25390625" style="43" customWidth="1"/>
    <col min="3" max="3" width="12.875" style="0" customWidth="1"/>
    <col min="4" max="4" width="15.00390625" style="0" customWidth="1"/>
  </cols>
  <sheetData>
    <row r="2" spans="1:4" ht="28.5" customHeight="1">
      <c r="A2" s="44" t="s">
        <v>1249</v>
      </c>
      <c r="B2" s="45"/>
      <c r="C2" s="44"/>
      <c r="D2" s="44"/>
    </row>
    <row r="3" ht="28.5" customHeight="1">
      <c r="D3" s="46" t="s">
        <v>7</v>
      </c>
    </row>
    <row r="4" spans="1:4" ht="36.75" customHeight="1">
      <c r="A4" s="47" t="s">
        <v>1250</v>
      </c>
      <c r="B4" s="48" t="s">
        <v>1251</v>
      </c>
      <c r="C4" s="48" t="s">
        <v>1252</v>
      </c>
      <c r="D4" s="47" t="s">
        <v>1253</v>
      </c>
    </row>
    <row r="5" spans="1:4" ht="27" customHeight="1">
      <c r="A5" s="47" t="s">
        <v>1254</v>
      </c>
      <c r="B5" s="47">
        <f>SUM(B6:B24)</f>
        <v>6468</v>
      </c>
      <c r="C5" s="49">
        <f>SUM(C6:C24)</f>
        <v>4000</v>
      </c>
      <c r="D5" s="50">
        <f>C5/B5*100</f>
        <v>61.84291898577613</v>
      </c>
    </row>
    <row r="6" spans="1:4" ht="27" customHeight="1">
      <c r="A6" s="18" t="s">
        <v>1255</v>
      </c>
      <c r="B6" s="51"/>
      <c r="C6" s="52"/>
      <c r="D6" s="53"/>
    </row>
    <row r="7" spans="1:4" ht="27" customHeight="1">
      <c r="A7" s="18" t="s">
        <v>1256</v>
      </c>
      <c r="B7" s="51"/>
      <c r="C7" s="52"/>
      <c r="D7" s="53"/>
    </row>
    <row r="8" spans="1:4" ht="27" customHeight="1">
      <c r="A8" s="18" t="s">
        <v>1257</v>
      </c>
      <c r="B8" s="51"/>
      <c r="C8" s="52"/>
      <c r="D8" s="53"/>
    </row>
    <row r="9" spans="1:4" ht="27" customHeight="1">
      <c r="A9" s="18" t="s">
        <v>1258</v>
      </c>
      <c r="B9" s="51"/>
      <c r="C9" s="52"/>
      <c r="D9" s="53"/>
    </row>
    <row r="10" spans="1:4" ht="27" customHeight="1">
      <c r="A10" s="18" t="s">
        <v>1259</v>
      </c>
      <c r="B10" s="51"/>
      <c r="C10" s="52"/>
      <c r="D10" s="53"/>
    </row>
    <row r="11" spans="1:4" ht="27" customHeight="1">
      <c r="A11" s="18" t="s">
        <v>1260</v>
      </c>
      <c r="B11" s="51"/>
      <c r="C11" s="52"/>
      <c r="D11" s="53"/>
    </row>
    <row r="12" spans="1:4" ht="27" customHeight="1">
      <c r="A12" s="18" t="s">
        <v>1261</v>
      </c>
      <c r="B12" s="51"/>
      <c r="C12" s="52"/>
      <c r="D12" s="53"/>
    </row>
    <row r="13" spans="1:4" ht="27" customHeight="1">
      <c r="A13" s="18" t="s">
        <v>1262</v>
      </c>
      <c r="B13" s="51"/>
      <c r="C13" s="52"/>
      <c r="D13" s="53"/>
    </row>
    <row r="14" spans="1:4" ht="27" customHeight="1">
      <c r="A14" s="18" t="s">
        <v>1263</v>
      </c>
      <c r="B14" s="51"/>
      <c r="C14" s="52"/>
      <c r="D14" s="53"/>
    </row>
    <row r="15" spans="1:4" ht="27" customHeight="1">
      <c r="A15" s="18" t="s">
        <v>1264</v>
      </c>
      <c r="B15" s="51"/>
      <c r="C15" s="51"/>
      <c r="D15" s="53"/>
    </row>
    <row r="16" spans="1:4" ht="27" customHeight="1">
      <c r="A16" s="18" t="s">
        <v>1265</v>
      </c>
      <c r="B16" s="51"/>
      <c r="C16" s="51"/>
      <c r="D16" s="53"/>
    </row>
    <row r="17" spans="1:4" ht="27" customHeight="1">
      <c r="A17" s="18" t="s">
        <v>1266</v>
      </c>
      <c r="B17" s="51"/>
      <c r="C17" s="52"/>
      <c r="D17" s="53"/>
    </row>
    <row r="18" spans="1:4" ht="27" customHeight="1">
      <c r="A18" s="18" t="s">
        <v>1267</v>
      </c>
      <c r="B18" s="51"/>
      <c r="C18" s="51"/>
      <c r="D18" s="53"/>
    </row>
    <row r="19" spans="1:4" ht="27" customHeight="1">
      <c r="A19" s="18" t="s">
        <v>1268</v>
      </c>
      <c r="B19" s="51"/>
      <c r="C19" s="52"/>
      <c r="D19" s="53"/>
    </row>
    <row r="20" spans="1:4" ht="27" customHeight="1">
      <c r="A20" s="18" t="s">
        <v>1269</v>
      </c>
      <c r="B20" s="51"/>
      <c r="C20" s="52"/>
      <c r="D20" s="53"/>
    </row>
    <row r="21" spans="1:4" ht="27" customHeight="1">
      <c r="A21" s="18" t="s">
        <v>1270</v>
      </c>
      <c r="B21" s="51"/>
      <c r="C21" s="52"/>
      <c r="D21" s="53"/>
    </row>
    <row r="22" spans="1:4" ht="27" customHeight="1">
      <c r="A22" s="18" t="s">
        <v>1271</v>
      </c>
      <c r="B22" s="51"/>
      <c r="C22" s="52"/>
      <c r="D22" s="53"/>
    </row>
    <row r="23" spans="1:4" ht="27" customHeight="1">
      <c r="A23" s="18" t="s">
        <v>1272</v>
      </c>
      <c r="B23" s="51"/>
      <c r="C23" s="52"/>
      <c r="D23" s="53"/>
    </row>
    <row r="24" spans="1:4" ht="27" customHeight="1">
      <c r="A24" s="54" t="s">
        <v>1273</v>
      </c>
      <c r="B24" s="55">
        <v>6468</v>
      </c>
      <c r="C24" s="56">
        <v>4000</v>
      </c>
      <c r="D24" s="53">
        <f>C24/B24*100</f>
        <v>61.84291898577613</v>
      </c>
    </row>
  </sheetData>
  <sheetProtection/>
  <mergeCells count="1">
    <mergeCell ref="A2:D2"/>
  </mergeCells>
  <printOptions/>
  <pageMargins left="0.75" right="0.75" top="0.66" bottom="0.62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T52"/>
  <sheetViews>
    <sheetView showGridLines="0" workbookViewId="0" topLeftCell="A1">
      <selection activeCell="B59" sqref="B59"/>
    </sheetView>
  </sheetViews>
  <sheetFormatPr defaultColWidth="9.00390625" defaultRowHeight="14.25"/>
  <cols>
    <col min="1" max="1" width="54.25390625" style="25" customWidth="1"/>
    <col min="2" max="2" width="12.875" style="25" customWidth="1"/>
    <col min="3" max="4" width="11.25390625" style="25" customWidth="1"/>
    <col min="5" max="8" width="12.00390625" style="25" customWidth="1"/>
    <col min="9" max="16384" width="9.00390625" style="26" customWidth="1"/>
  </cols>
  <sheetData>
    <row r="1" ht="14.25">
      <c r="A1" s="27"/>
    </row>
    <row r="2" spans="1:254" s="23" customFormat="1" ht="30" customHeight="1">
      <c r="A2" s="28" t="s">
        <v>1274</v>
      </c>
      <c r="B2" s="28"/>
      <c r="C2" s="28"/>
      <c r="D2" s="28"/>
      <c r="E2" s="28"/>
      <c r="F2" s="28"/>
      <c r="G2" s="28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1:254" s="23" customFormat="1" ht="23.25" customHeight="1">
      <c r="A3" s="27"/>
      <c r="B3" s="25"/>
      <c r="C3" s="25"/>
      <c r="D3" s="25"/>
      <c r="E3" s="25"/>
      <c r="F3" s="25"/>
      <c r="G3" s="25"/>
      <c r="H3" s="29" t="s">
        <v>7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254" s="23" customFormat="1" ht="30" customHeight="1">
      <c r="A4" s="30" t="s">
        <v>47</v>
      </c>
      <c r="B4" s="30" t="s">
        <v>1103</v>
      </c>
      <c r="C4" s="14" t="s">
        <v>1275</v>
      </c>
      <c r="D4" s="14" t="s">
        <v>1276</v>
      </c>
      <c r="E4" s="14" t="s">
        <v>1277</v>
      </c>
      <c r="F4" s="31" t="s">
        <v>1278</v>
      </c>
      <c r="G4" s="14" t="s">
        <v>1279</v>
      </c>
      <c r="H4" s="30" t="s">
        <v>1280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254" s="23" customFormat="1" ht="30" customHeight="1">
      <c r="A5" s="32"/>
      <c r="B5" s="32"/>
      <c r="C5" s="33"/>
      <c r="D5" s="33"/>
      <c r="E5" s="34"/>
      <c r="F5" s="35"/>
      <c r="G5" s="33"/>
      <c r="H5" s="3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1:8" ht="25.5" customHeight="1">
      <c r="A6" s="36" t="s">
        <v>1281</v>
      </c>
      <c r="B6" s="37">
        <f>SUM('[1]表八'!H6)</f>
        <v>0</v>
      </c>
      <c r="C6" s="37">
        <f aca="true" t="shared" si="0" ref="C6:H6">SUM(C7:C9)</f>
        <v>0</v>
      </c>
      <c r="D6" s="37">
        <f t="shared" si="0"/>
        <v>0</v>
      </c>
      <c r="E6" s="37">
        <f t="shared" si="0"/>
        <v>0</v>
      </c>
      <c r="F6" s="37">
        <f t="shared" si="0"/>
        <v>0</v>
      </c>
      <c r="G6" s="37">
        <f t="shared" si="0"/>
        <v>0</v>
      </c>
      <c r="H6" s="37">
        <f t="shared" si="0"/>
        <v>0</v>
      </c>
    </row>
    <row r="7" spans="1:8" ht="25.5" customHeight="1">
      <c r="A7" s="38" t="s">
        <v>1282</v>
      </c>
      <c r="B7" s="37">
        <f>SUM('[1]表八'!H7)</f>
        <v>0</v>
      </c>
      <c r="C7" s="39"/>
      <c r="D7" s="39"/>
      <c r="E7" s="39"/>
      <c r="F7" s="39"/>
      <c r="G7" s="39"/>
      <c r="H7" s="39"/>
    </row>
    <row r="8" spans="1:8" ht="25.5" customHeight="1">
      <c r="A8" s="38" t="s">
        <v>1283</v>
      </c>
      <c r="B8" s="37">
        <f>SUM('[1]表八'!H8)</f>
        <v>0</v>
      </c>
      <c r="C8" s="39"/>
      <c r="D8" s="39"/>
      <c r="E8" s="39"/>
      <c r="F8" s="39"/>
      <c r="G8" s="39"/>
      <c r="H8" s="39"/>
    </row>
    <row r="9" spans="1:8" ht="25.5" customHeight="1">
      <c r="A9" s="38" t="s">
        <v>1284</v>
      </c>
      <c r="B9" s="37">
        <f>SUM('[1]表八'!H9)</f>
        <v>0</v>
      </c>
      <c r="C9" s="39"/>
      <c r="D9" s="39"/>
      <c r="E9" s="39"/>
      <c r="F9" s="39"/>
      <c r="G9" s="39"/>
      <c r="H9" s="39"/>
    </row>
    <row r="10" spans="1:8" ht="25.5" customHeight="1">
      <c r="A10" s="36" t="s">
        <v>1285</v>
      </c>
      <c r="B10" s="37">
        <v>6</v>
      </c>
      <c r="C10" s="37">
        <f aca="true" t="shared" si="1" ref="C10:H10">SUM(C11:C13)</f>
        <v>0</v>
      </c>
      <c r="D10" s="37">
        <f t="shared" si="1"/>
        <v>6</v>
      </c>
      <c r="E10" s="37">
        <f t="shared" si="1"/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</row>
    <row r="11" spans="1:8" ht="25.5" customHeight="1">
      <c r="A11" s="38" t="s">
        <v>1286</v>
      </c>
      <c r="B11" s="37">
        <v>6</v>
      </c>
      <c r="C11" s="39"/>
      <c r="D11" s="39">
        <v>6</v>
      </c>
      <c r="E11" s="39"/>
      <c r="F11" s="39"/>
      <c r="G11" s="39"/>
      <c r="H11" s="39"/>
    </row>
    <row r="12" spans="1:8" ht="25.5" customHeight="1">
      <c r="A12" s="38" t="s">
        <v>1287</v>
      </c>
      <c r="B12" s="37">
        <f>SUM('[1]表八'!H12)</f>
        <v>0</v>
      </c>
      <c r="C12" s="39"/>
      <c r="D12" s="39"/>
      <c r="E12" s="39"/>
      <c r="F12" s="39"/>
      <c r="G12" s="39"/>
      <c r="H12" s="39"/>
    </row>
    <row r="13" spans="1:8" ht="25.5" customHeight="1">
      <c r="A13" s="38" t="s">
        <v>1288</v>
      </c>
      <c r="B13" s="37">
        <f>SUM('[1]表八'!H13)</f>
        <v>0</v>
      </c>
      <c r="C13" s="39"/>
      <c r="D13" s="39"/>
      <c r="E13" s="39"/>
      <c r="F13" s="39"/>
      <c r="G13" s="39"/>
      <c r="H13" s="39"/>
    </row>
    <row r="14" spans="1:8" ht="25.5" customHeight="1">
      <c r="A14" s="36" t="s">
        <v>1289</v>
      </c>
      <c r="B14" s="37">
        <f>SUM('[1]表八'!H14)</f>
        <v>0</v>
      </c>
      <c r="C14" s="37">
        <f aca="true" t="shared" si="2" ref="C14:H14">SUM(C15:C16)</f>
        <v>0</v>
      </c>
      <c r="D14" s="37">
        <f t="shared" si="2"/>
        <v>0</v>
      </c>
      <c r="E14" s="37">
        <f t="shared" si="2"/>
        <v>0</v>
      </c>
      <c r="F14" s="37">
        <f t="shared" si="2"/>
        <v>0</v>
      </c>
      <c r="G14" s="37">
        <f t="shared" si="2"/>
        <v>0</v>
      </c>
      <c r="H14" s="37">
        <f t="shared" si="2"/>
        <v>0</v>
      </c>
    </row>
    <row r="15" spans="1:8" ht="25.5" customHeight="1">
      <c r="A15" s="36" t="s">
        <v>1290</v>
      </c>
      <c r="B15" s="37">
        <f>SUM('[1]表八'!H15)</f>
        <v>0</v>
      </c>
      <c r="C15" s="39"/>
      <c r="D15" s="39"/>
      <c r="E15" s="39"/>
      <c r="F15" s="39"/>
      <c r="G15" s="39"/>
      <c r="H15" s="39"/>
    </row>
    <row r="16" spans="1:8" ht="25.5" customHeight="1">
      <c r="A16" s="36" t="s">
        <v>1291</v>
      </c>
      <c r="B16" s="37">
        <f>SUM('[1]表八'!H16)</f>
        <v>0</v>
      </c>
      <c r="C16" s="39"/>
      <c r="D16" s="39"/>
      <c r="E16" s="39"/>
      <c r="F16" s="39"/>
      <c r="G16" s="39"/>
      <c r="H16" s="39"/>
    </row>
    <row r="17" spans="1:8" ht="25.5" customHeight="1">
      <c r="A17" s="36" t="s">
        <v>1292</v>
      </c>
      <c r="B17" s="37">
        <v>3567</v>
      </c>
      <c r="C17" s="37">
        <f aca="true" t="shared" si="3" ref="C17:H17">SUM(C18:C26)</f>
        <v>1886</v>
      </c>
      <c r="D17" s="37">
        <f t="shared" si="3"/>
        <v>6</v>
      </c>
      <c r="E17" s="37">
        <f t="shared" si="3"/>
        <v>1675</v>
      </c>
      <c r="F17" s="37">
        <f t="shared" si="3"/>
        <v>0</v>
      </c>
      <c r="G17" s="37">
        <f t="shared" si="3"/>
        <v>0</v>
      </c>
      <c r="H17" s="37">
        <f t="shared" si="3"/>
        <v>0</v>
      </c>
    </row>
    <row r="18" spans="1:8" ht="25.5" customHeight="1">
      <c r="A18" s="36" t="s">
        <v>1293</v>
      </c>
      <c r="B18" s="37">
        <v>574</v>
      </c>
      <c r="C18" s="39">
        <v>0</v>
      </c>
      <c r="D18" s="39">
        <v>6</v>
      </c>
      <c r="E18" s="39">
        <v>568</v>
      </c>
      <c r="F18" s="39"/>
      <c r="G18" s="39"/>
      <c r="H18" s="39"/>
    </row>
    <row r="19" spans="1:8" ht="25.5" customHeight="1">
      <c r="A19" s="36" t="s">
        <v>1294</v>
      </c>
      <c r="B19" s="37">
        <v>48</v>
      </c>
      <c r="C19" s="39"/>
      <c r="D19" s="39"/>
      <c r="E19" s="39">
        <v>48</v>
      </c>
      <c r="F19" s="39"/>
      <c r="G19" s="39"/>
      <c r="H19" s="39"/>
    </row>
    <row r="20" spans="1:8" ht="25.5" customHeight="1">
      <c r="A20" s="36" t="s">
        <v>1295</v>
      </c>
      <c r="B20" s="37">
        <f>SUM('[1]表八'!H20)</f>
        <v>0</v>
      </c>
      <c r="C20" s="39"/>
      <c r="D20" s="39"/>
      <c r="E20" s="39"/>
      <c r="F20" s="39"/>
      <c r="G20" s="39"/>
      <c r="H20" s="39"/>
    </row>
    <row r="21" spans="1:8" ht="25.5" customHeight="1">
      <c r="A21" s="36" t="s">
        <v>1296</v>
      </c>
      <c r="B21" s="37">
        <v>2945</v>
      </c>
      <c r="C21" s="39">
        <v>1886</v>
      </c>
      <c r="D21" s="39"/>
      <c r="E21" s="39">
        <v>1059</v>
      </c>
      <c r="F21" s="39"/>
      <c r="G21" s="39"/>
      <c r="H21" s="39"/>
    </row>
    <row r="22" spans="1:8" ht="25.5" customHeight="1">
      <c r="A22" s="36" t="s">
        <v>1297</v>
      </c>
      <c r="B22" s="37">
        <f>SUM('[1]表八'!H22)</f>
        <v>0</v>
      </c>
      <c r="C22" s="39"/>
      <c r="D22" s="39"/>
      <c r="E22" s="39"/>
      <c r="F22" s="39"/>
      <c r="G22" s="39"/>
      <c r="H22" s="39"/>
    </row>
    <row r="23" spans="1:8" ht="25.5" customHeight="1">
      <c r="A23" s="36" t="s">
        <v>1298</v>
      </c>
      <c r="B23" s="37">
        <f>SUM('[1]表八'!H23)</f>
        <v>0</v>
      </c>
      <c r="C23" s="39"/>
      <c r="D23" s="39"/>
      <c r="E23" s="39"/>
      <c r="F23" s="39"/>
      <c r="G23" s="39"/>
      <c r="H23" s="39"/>
    </row>
    <row r="24" spans="1:8" ht="25.5" customHeight="1">
      <c r="A24" s="36" t="s">
        <v>1299</v>
      </c>
      <c r="B24" s="37">
        <f>SUM('[1]表八'!H24)</f>
        <v>0</v>
      </c>
      <c r="C24" s="39"/>
      <c r="D24" s="39"/>
      <c r="E24" s="39"/>
      <c r="F24" s="39"/>
      <c r="G24" s="39"/>
      <c r="H24" s="39"/>
    </row>
    <row r="25" spans="1:8" ht="25.5" customHeight="1">
      <c r="A25" s="36" t="s">
        <v>1300</v>
      </c>
      <c r="B25" s="37">
        <f>SUM('[1]表八'!H25)</f>
        <v>0</v>
      </c>
      <c r="C25" s="39"/>
      <c r="D25" s="39"/>
      <c r="E25" s="39"/>
      <c r="F25" s="39"/>
      <c r="G25" s="39"/>
      <c r="H25" s="39"/>
    </row>
    <row r="26" spans="1:8" s="24" customFormat="1" ht="24.75" customHeight="1">
      <c r="A26" s="36" t="s">
        <v>1301</v>
      </c>
      <c r="B26" s="37">
        <f>SUM('[1]表八'!H26)</f>
        <v>0</v>
      </c>
      <c r="C26" s="39"/>
      <c r="D26" s="39"/>
      <c r="E26" s="39"/>
      <c r="F26" s="39"/>
      <c r="G26" s="39"/>
      <c r="H26" s="39"/>
    </row>
    <row r="27" spans="1:8" s="24" customFormat="1" ht="24.75" customHeight="1">
      <c r="A27" s="36" t="s">
        <v>1302</v>
      </c>
      <c r="B27" s="37">
        <f>SUM('[1]表八'!H27)</f>
        <v>0</v>
      </c>
      <c r="C27" s="37">
        <f aca="true" t="shared" si="4" ref="C27:H27">SUM(C28:C32)</f>
        <v>0</v>
      </c>
      <c r="D27" s="37">
        <f t="shared" si="4"/>
        <v>0</v>
      </c>
      <c r="E27" s="37">
        <f t="shared" si="4"/>
        <v>0</v>
      </c>
      <c r="F27" s="37">
        <f t="shared" si="4"/>
        <v>0</v>
      </c>
      <c r="G27" s="37">
        <f t="shared" si="4"/>
        <v>0</v>
      </c>
      <c r="H27" s="37">
        <f t="shared" si="4"/>
        <v>0</v>
      </c>
    </row>
    <row r="28" spans="1:8" s="24" customFormat="1" ht="24.75" customHeight="1">
      <c r="A28" s="36" t="s">
        <v>1303</v>
      </c>
      <c r="B28" s="37">
        <f>SUM('[1]表八'!H28)</f>
        <v>0</v>
      </c>
      <c r="C28" s="39"/>
      <c r="D28" s="39"/>
      <c r="E28" s="39"/>
      <c r="F28" s="39"/>
      <c r="G28" s="39"/>
      <c r="H28" s="39"/>
    </row>
    <row r="29" spans="1:8" s="24" customFormat="1" ht="24.75" customHeight="1">
      <c r="A29" s="40" t="s">
        <v>1304</v>
      </c>
      <c r="B29" s="37">
        <f>SUM('[1]表八'!H29)</f>
        <v>0</v>
      </c>
      <c r="C29" s="39"/>
      <c r="D29" s="39"/>
      <c r="E29" s="39"/>
      <c r="F29" s="39"/>
      <c r="G29" s="39"/>
      <c r="H29" s="39"/>
    </row>
    <row r="30" spans="1:8" s="24" customFormat="1" ht="24.75" customHeight="1">
      <c r="A30" s="40" t="s">
        <v>1305</v>
      </c>
      <c r="B30" s="37">
        <f>SUM('[1]表八'!H30)</f>
        <v>0</v>
      </c>
      <c r="C30" s="39"/>
      <c r="D30" s="39"/>
      <c r="E30" s="39"/>
      <c r="F30" s="39"/>
      <c r="G30" s="39"/>
      <c r="H30" s="39"/>
    </row>
    <row r="31" spans="1:8" s="24" customFormat="1" ht="24.75" customHeight="1">
      <c r="A31" s="41" t="s">
        <v>1306</v>
      </c>
      <c r="B31" s="37">
        <f>SUM('[1]表八'!H31)</f>
        <v>0</v>
      </c>
      <c r="C31" s="39"/>
      <c r="D31" s="39"/>
      <c r="E31" s="39"/>
      <c r="F31" s="39"/>
      <c r="G31" s="39"/>
      <c r="H31" s="39"/>
    </row>
    <row r="32" spans="1:8" s="24" customFormat="1" ht="24.75" customHeight="1">
      <c r="A32" s="41" t="s">
        <v>1307</v>
      </c>
      <c r="B32" s="37">
        <f>SUM('[1]表八'!H32)</f>
        <v>0</v>
      </c>
      <c r="C32" s="39"/>
      <c r="D32" s="39"/>
      <c r="E32" s="39"/>
      <c r="F32" s="39"/>
      <c r="G32" s="39"/>
      <c r="H32" s="39"/>
    </row>
    <row r="33" spans="1:254" s="23" customFormat="1" ht="24.75" customHeight="1">
      <c r="A33" s="38" t="s">
        <v>1308</v>
      </c>
      <c r="B33" s="37">
        <v>87</v>
      </c>
      <c r="C33" s="37">
        <f aca="true" t="shared" si="5" ref="C33:H33">SUM(C34:C43)</f>
        <v>0</v>
      </c>
      <c r="D33" s="37">
        <f t="shared" si="5"/>
        <v>87</v>
      </c>
      <c r="E33" s="37">
        <f t="shared" si="5"/>
        <v>0</v>
      </c>
      <c r="F33" s="37">
        <f t="shared" si="5"/>
        <v>0</v>
      </c>
      <c r="G33" s="37">
        <f t="shared" si="5"/>
        <v>0</v>
      </c>
      <c r="H33" s="37">
        <f t="shared" si="5"/>
        <v>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8" ht="24.75" customHeight="1">
      <c r="A34" s="40" t="s">
        <v>1309</v>
      </c>
      <c r="B34" s="37">
        <f>SUM('[1]表八'!H34)</f>
        <v>0</v>
      </c>
      <c r="C34" s="39"/>
      <c r="D34" s="39"/>
      <c r="E34" s="39"/>
      <c r="F34" s="39"/>
      <c r="G34" s="39"/>
      <c r="H34" s="39"/>
    </row>
    <row r="35" spans="1:8" ht="24.75" customHeight="1">
      <c r="A35" s="40" t="s">
        <v>1310</v>
      </c>
      <c r="B35" s="37">
        <v>87</v>
      </c>
      <c r="C35" s="39"/>
      <c r="D35" s="39">
        <v>87</v>
      </c>
      <c r="E35" s="39"/>
      <c r="F35" s="39"/>
      <c r="G35" s="39"/>
      <c r="H35" s="39"/>
    </row>
    <row r="36" spans="1:8" ht="24.75" customHeight="1">
      <c r="A36" s="40" t="s">
        <v>1311</v>
      </c>
      <c r="B36" s="37">
        <f>SUM('[1]表八'!H36)</f>
        <v>0</v>
      </c>
      <c r="C36" s="39"/>
      <c r="D36" s="39"/>
      <c r="E36" s="39"/>
      <c r="F36" s="39"/>
      <c r="G36" s="39"/>
      <c r="H36" s="39"/>
    </row>
    <row r="37" spans="1:8" ht="24.75" customHeight="1">
      <c r="A37" s="40" t="s">
        <v>1312</v>
      </c>
      <c r="B37" s="37">
        <f>SUM('[1]表八'!H37)</f>
        <v>0</v>
      </c>
      <c r="C37" s="39"/>
      <c r="D37" s="39"/>
      <c r="E37" s="39"/>
      <c r="F37" s="39"/>
      <c r="G37" s="39"/>
      <c r="H37" s="39"/>
    </row>
    <row r="38" spans="1:8" ht="24.75" customHeight="1">
      <c r="A38" s="40" t="s">
        <v>1313</v>
      </c>
      <c r="B38" s="37">
        <f>SUM('[1]表八'!H38)</f>
        <v>0</v>
      </c>
      <c r="C38" s="39"/>
      <c r="D38" s="39"/>
      <c r="E38" s="39"/>
      <c r="F38" s="39"/>
      <c r="G38" s="39"/>
      <c r="H38" s="39"/>
    </row>
    <row r="39" spans="1:8" ht="24.75" customHeight="1">
      <c r="A39" s="40" t="s">
        <v>1314</v>
      </c>
      <c r="B39" s="37">
        <f>SUM('[1]表八'!H39)</f>
        <v>0</v>
      </c>
      <c r="C39" s="39"/>
      <c r="D39" s="39"/>
      <c r="E39" s="39"/>
      <c r="F39" s="39"/>
      <c r="G39" s="39"/>
      <c r="H39" s="39"/>
    </row>
    <row r="40" spans="1:8" ht="24.75" customHeight="1">
      <c r="A40" s="40" t="s">
        <v>1315</v>
      </c>
      <c r="B40" s="37">
        <f>SUM('[1]表八'!H40)</f>
        <v>0</v>
      </c>
      <c r="C40" s="39"/>
      <c r="D40" s="39"/>
      <c r="E40" s="39"/>
      <c r="F40" s="39"/>
      <c r="G40" s="39"/>
      <c r="H40" s="39"/>
    </row>
    <row r="41" spans="1:8" ht="24.75" customHeight="1">
      <c r="A41" s="40" t="s">
        <v>1316</v>
      </c>
      <c r="B41" s="37">
        <f>SUM('[1]表八'!H41)</f>
        <v>0</v>
      </c>
      <c r="C41" s="39"/>
      <c r="D41" s="39"/>
      <c r="E41" s="39"/>
      <c r="F41" s="39"/>
      <c r="G41" s="39"/>
      <c r="H41" s="39"/>
    </row>
    <row r="42" spans="1:8" ht="24.75" customHeight="1">
      <c r="A42" s="40" t="s">
        <v>1317</v>
      </c>
      <c r="B42" s="37">
        <f>SUM('[1]表八'!H42)</f>
        <v>0</v>
      </c>
      <c r="C42" s="39"/>
      <c r="D42" s="39"/>
      <c r="E42" s="39"/>
      <c r="F42" s="39"/>
      <c r="G42" s="39"/>
      <c r="H42" s="39"/>
    </row>
    <row r="43" spans="1:8" ht="24.75" customHeight="1">
      <c r="A43" s="40" t="s">
        <v>1318</v>
      </c>
      <c r="B43" s="37">
        <f>SUM('[1]表八'!H43)</f>
        <v>0</v>
      </c>
      <c r="C43" s="39"/>
      <c r="D43" s="39"/>
      <c r="E43" s="39"/>
      <c r="F43" s="39"/>
      <c r="G43" s="39"/>
      <c r="H43" s="39"/>
    </row>
    <row r="44" spans="1:8" ht="24.75" customHeight="1">
      <c r="A44" s="38" t="s">
        <v>1319</v>
      </c>
      <c r="B44" s="37">
        <f>SUM('[1]表八'!H44)</f>
        <v>0</v>
      </c>
      <c r="C44" s="37">
        <f aca="true" t="shared" si="6" ref="C44:H44">SUM(C45)</f>
        <v>0</v>
      </c>
      <c r="D44" s="37">
        <f t="shared" si="6"/>
        <v>0</v>
      </c>
      <c r="E44" s="37">
        <f t="shared" si="6"/>
        <v>0</v>
      </c>
      <c r="F44" s="37">
        <f t="shared" si="6"/>
        <v>0</v>
      </c>
      <c r="G44" s="37">
        <f t="shared" si="6"/>
        <v>0</v>
      </c>
      <c r="H44" s="37">
        <f t="shared" si="6"/>
        <v>0</v>
      </c>
    </row>
    <row r="45" spans="1:8" ht="24.75" customHeight="1">
      <c r="A45" s="40" t="s">
        <v>1320</v>
      </c>
      <c r="B45" s="37">
        <f>SUM('[1]表八'!H45)</f>
        <v>0</v>
      </c>
      <c r="C45" s="39"/>
      <c r="D45" s="39"/>
      <c r="E45" s="39"/>
      <c r="F45" s="39"/>
      <c r="G45" s="39"/>
      <c r="H45" s="39"/>
    </row>
    <row r="46" spans="1:8" ht="24.75" customHeight="1">
      <c r="A46" s="38" t="s">
        <v>1321</v>
      </c>
      <c r="B46" s="37">
        <v>297</v>
      </c>
      <c r="C46" s="37">
        <f aca="true" t="shared" si="7" ref="C46:H46">SUM(C47:C49)</f>
        <v>0</v>
      </c>
      <c r="D46" s="37">
        <f t="shared" si="7"/>
        <v>11</v>
      </c>
      <c r="E46" s="37">
        <f t="shared" si="7"/>
        <v>286</v>
      </c>
      <c r="F46" s="37">
        <f t="shared" si="7"/>
        <v>0</v>
      </c>
      <c r="G46" s="37">
        <f t="shared" si="7"/>
        <v>0</v>
      </c>
      <c r="H46" s="37">
        <f t="shared" si="7"/>
        <v>0</v>
      </c>
    </row>
    <row r="47" spans="1:8" ht="24.75" customHeight="1">
      <c r="A47" s="40" t="s">
        <v>1322</v>
      </c>
      <c r="B47" s="37">
        <v>135</v>
      </c>
      <c r="C47" s="39"/>
      <c r="D47" s="39"/>
      <c r="E47" s="39">
        <v>135</v>
      </c>
      <c r="F47" s="39"/>
      <c r="G47" s="39"/>
      <c r="H47" s="39"/>
    </row>
    <row r="48" spans="1:8" ht="24.75" customHeight="1">
      <c r="A48" s="40" t="s">
        <v>1323</v>
      </c>
      <c r="B48" s="37">
        <f>SUM('[1]表八'!H48)</f>
        <v>0</v>
      </c>
      <c r="C48" s="39"/>
      <c r="D48" s="39"/>
      <c r="E48" s="39"/>
      <c r="F48" s="39"/>
      <c r="G48" s="39"/>
      <c r="H48" s="39"/>
    </row>
    <row r="49" spans="1:8" ht="24.75" customHeight="1">
      <c r="A49" s="40" t="s">
        <v>1324</v>
      </c>
      <c r="B49" s="37">
        <v>162</v>
      </c>
      <c r="C49" s="39"/>
      <c r="D49" s="39">
        <v>11</v>
      </c>
      <c r="E49" s="39">
        <v>151</v>
      </c>
      <c r="F49" s="39"/>
      <c r="G49" s="39"/>
      <c r="H49" s="39"/>
    </row>
    <row r="50" spans="1:8" ht="24.75" customHeight="1">
      <c r="A50" s="38" t="s">
        <v>1325</v>
      </c>
      <c r="B50" s="37">
        <v>2114</v>
      </c>
      <c r="C50" s="39">
        <v>2114</v>
      </c>
      <c r="D50" s="39"/>
      <c r="E50" s="39"/>
      <c r="F50" s="39"/>
      <c r="G50" s="39"/>
      <c r="H50" s="39"/>
    </row>
    <row r="51" spans="1:8" ht="24.75" customHeight="1">
      <c r="A51" s="38" t="s">
        <v>1326</v>
      </c>
      <c r="B51" s="37"/>
      <c r="C51" s="39"/>
      <c r="D51" s="39"/>
      <c r="E51" s="39"/>
      <c r="F51" s="39"/>
      <c r="G51" s="39"/>
      <c r="H51" s="39"/>
    </row>
    <row r="52" spans="1:8" ht="14.25">
      <c r="A52" s="42" t="s">
        <v>1233</v>
      </c>
      <c r="B52" s="37">
        <v>6071</v>
      </c>
      <c r="C52" s="37">
        <f aca="true" t="shared" si="8" ref="C52:H52">SUM(C6,C10,C14,C17,C27,C33,C44,C46,C50:C51)</f>
        <v>4000</v>
      </c>
      <c r="D52" s="37">
        <f t="shared" si="8"/>
        <v>110</v>
      </c>
      <c r="E52" s="37">
        <f t="shared" si="8"/>
        <v>1961</v>
      </c>
      <c r="F52" s="37">
        <f t="shared" si="8"/>
        <v>0</v>
      </c>
      <c r="G52" s="37">
        <f t="shared" si="8"/>
        <v>0</v>
      </c>
      <c r="H52" s="37">
        <f t="shared" si="8"/>
        <v>0</v>
      </c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31" top="1" bottom="1" header="0.51" footer="0.51"/>
  <pageSetup horizontalDpi="600" verticalDpi="6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R11"/>
  <sheetViews>
    <sheetView workbookViewId="0" topLeftCell="A1">
      <selection activeCell="H4" sqref="H4"/>
    </sheetView>
  </sheetViews>
  <sheetFormatPr defaultColWidth="9.00390625" defaultRowHeight="21" customHeight="1"/>
  <cols>
    <col min="1" max="1" width="37.125" style="3" customWidth="1"/>
    <col min="2" max="2" width="38.50390625" style="3" customWidth="1"/>
    <col min="3" max="252" width="9.00390625" style="3" customWidth="1"/>
    <col min="253" max="16384" width="9.00390625" style="3" customWidth="1"/>
  </cols>
  <sheetData>
    <row r="1" spans="1:252" ht="41.25" customHeight="1">
      <c r="A1" s="10" t="s">
        <v>1327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2" ht="21" customHeight="1">
      <c r="A2" s="12"/>
      <c r="B2" s="13"/>
    </row>
    <row r="3" spans="1:2" ht="30" customHeight="1">
      <c r="A3" s="14" t="s">
        <v>1148</v>
      </c>
      <c r="B3" s="15" t="s">
        <v>1328</v>
      </c>
    </row>
    <row r="4" spans="1:252" ht="43.5" customHeight="1">
      <c r="A4" s="16"/>
      <c r="B4" s="1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</row>
    <row r="5" spans="1:252" ht="43.5" customHeight="1">
      <c r="A5" s="16" t="s">
        <v>1329</v>
      </c>
      <c r="B5" s="17">
        <v>110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</row>
    <row r="6" spans="1:252" ht="37.5" customHeight="1">
      <c r="A6" s="18" t="s">
        <v>1330</v>
      </c>
      <c r="B6" s="1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252" ht="37.5" customHeight="1">
      <c r="A7" s="18" t="s">
        <v>1331</v>
      </c>
      <c r="B7" s="19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spans="1:252" ht="37.5" customHeight="1">
      <c r="A8" s="18" t="s">
        <v>1332</v>
      </c>
      <c r="B8" s="1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252" ht="37.5" customHeight="1">
      <c r="A9" s="18" t="s">
        <v>1333</v>
      </c>
      <c r="B9" s="19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2" ht="37.5" customHeight="1">
      <c r="A10" s="20" t="s">
        <v>1334</v>
      </c>
      <c r="B10" s="21">
        <v>6</v>
      </c>
    </row>
    <row r="11" spans="1:2" ht="37.5" customHeight="1">
      <c r="A11" s="22" t="s">
        <v>1335</v>
      </c>
      <c r="B11" s="21">
        <v>87</v>
      </c>
    </row>
  </sheetData>
  <sheetProtection/>
  <mergeCells count="3">
    <mergeCell ref="A1:B1"/>
    <mergeCell ref="A3:A4"/>
    <mergeCell ref="B3:B4"/>
  </mergeCells>
  <printOptions/>
  <pageMargins left="0.43000000000000005" right="0.23999999999999996" top="1" bottom="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16" sqref="A16"/>
    </sheetView>
  </sheetViews>
  <sheetFormatPr defaultColWidth="9.00390625" defaultRowHeight="14.25"/>
  <cols>
    <col min="1" max="1" width="49.25390625" style="3" customWidth="1"/>
    <col min="2" max="2" width="24.00390625" style="3" customWidth="1"/>
    <col min="3" max="3" width="19.125" style="3" customWidth="1"/>
    <col min="4" max="16384" width="9.00390625" style="3" customWidth="1"/>
  </cols>
  <sheetData>
    <row r="1" spans="1:256" s="1" customFormat="1" ht="63.75" customHeight="1">
      <c r="A1" s="4" t="s">
        <v>1336</v>
      </c>
      <c r="B1" s="4"/>
      <c r="C1" s="4"/>
      <c r="IS1"/>
      <c r="IT1"/>
      <c r="IU1"/>
      <c r="IV1"/>
    </row>
    <row r="2" spans="1:252" s="2" customFormat="1" ht="32.25" customHeight="1">
      <c r="A2" s="5"/>
      <c r="B2" s="5"/>
      <c r="C2" s="6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6" s="1" customFormat="1" ht="36.75" customHeight="1">
      <c r="A3" s="7" t="s">
        <v>1148</v>
      </c>
      <c r="B3" s="7" t="s">
        <v>92</v>
      </c>
      <c r="C3" s="8" t="s">
        <v>1235</v>
      </c>
      <c r="IS3"/>
      <c r="IT3"/>
      <c r="IU3"/>
      <c r="IV3"/>
    </row>
    <row r="4" spans="1:256" s="1" customFormat="1" ht="32.25" customHeight="1">
      <c r="A4" s="9" t="s">
        <v>1337</v>
      </c>
      <c r="B4" s="9">
        <v>64000</v>
      </c>
      <c r="C4" s="9">
        <v>64000</v>
      </c>
      <c r="IS4"/>
      <c r="IT4"/>
      <c r="IU4"/>
      <c r="IV4"/>
    </row>
    <row r="5" spans="1:256" s="1" customFormat="1" ht="32.25" customHeight="1">
      <c r="A5" s="9" t="s">
        <v>1338</v>
      </c>
      <c r="B5" s="9">
        <v>61624</v>
      </c>
      <c r="C5" s="9">
        <v>61624</v>
      </c>
      <c r="IS5"/>
      <c r="IT5"/>
      <c r="IU5"/>
      <c r="IV5"/>
    </row>
    <row r="6" spans="1:256" s="1" customFormat="1" ht="32.25" customHeight="1">
      <c r="A6" s="9" t="s">
        <v>1339</v>
      </c>
      <c r="B6" s="9">
        <v>800</v>
      </c>
      <c r="C6" s="9">
        <v>800</v>
      </c>
      <c r="IS6"/>
      <c r="IT6"/>
      <c r="IU6"/>
      <c r="IV6"/>
    </row>
    <row r="7" spans="1:256" s="1" customFormat="1" ht="32.25" customHeight="1">
      <c r="A7" s="9" t="s">
        <v>1340</v>
      </c>
      <c r="B7" s="9">
        <v>2138</v>
      </c>
      <c r="C7" s="9">
        <v>2138</v>
      </c>
      <c r="IS7"/>
      <c r="IT7"/>
      <c r="IU7"/>
      <c r="IV7"/>
    </row>
    <row r="8" spans="1:256" s="1" customFormat="1" ht="32.25" customHeight="1">
      <c r="A8" s="9" t="s">
        <v>1341</v>
      </c>
      <c r="B8" s="9">
        <v>3670</v>
      </c>
      <c r="C8" s="9">
        <v>3670</v>
      </c>
      <c r="IS8"/>
      <c r="IT8"/>
      <c r="IU8"/>
      <c r="IV8"/>
    </row>
    <row r="9" spans="1:256" s="1" customFormat="1" ht="32.25" customHeight="1">
      <c r="A9" s="9" t="s">
        <v>1342</v>
      </c>
      <c r="B9" s="9">
        <v>2114</v>
      </c>
      <c r="C9" s="9">
        <v>2114</v>
      </c>
      <c r="IS9"/>
      <c r="IT9"/>
      <c r="IU9"/>
      <c r="IV9"/>
    </row>
    <row r="10" spans="253:256" s="1" customFormat="1" ht="32.25" customHeight="1">
      <c r="IS10"/>
      <c r="IT10"/>
      <c r="IU10"/>
      <c r="IV10"/>
    </row>
  </sheetData>
  <sheetProtection/>
  <mergeCells count="1">
    <mergeCell ref="A1:C1"/>
  </mergeCells>
  <printOptions/>
  <pageMargins left="1.3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9"/>
  <sheetViews>
    <sheetView showGridLines="0" workbookViewId="0" topLeftCell="A1">
      <selection activeCell="N17" sqref="N17"/>
    </sheetView>
  </sheetViews>
  <sheetFormatPr defaultColWidth="9.00390625" defaultRowHeight="14.25"/>
  <cols>
    <col min="1" max="1" width="9.00390625" style="191" customWidth="1"/>
    <col min="2" max="2" width="36.125" style="191" customWidth="1"/>
    <col min="3" max="3" width="14.75390625" style="192" customWidth="1"/>
    <col min="4" max="4" width="14.75390625" style="191" hidden="1" customWidth="1"/>
    <col min="5" max="6" width="14.75390625" style="237" hidden="1" customWidth="1"/>
    <col min="7" max="7" width="15.75390625" style="192" customWidth="1"/>
    <col min="8" max="8" width="13.00390625" style="191" customWidth="1"/>
    <col min="9" max="9" width="12.375" style="191" customWidth="1"/>
    <col min="10" max="10" width="9.50390625" style="191" customWidth="1"/>
    <col min="11" max="16384" width="9.00390625" style="191" customWidth="1"/>
  </cols>
  <sheetData>
    <row r="1" spans="2:4" ht="14.25">
      <c r="B1" s="189"/>
      <c r="D1" s="191" t="s">
        <v>5</v>
      </c>
    </row>
    <row r="2" spans="2:8" ht="30" customHeight="1">
      <c r="B2" s="194" t="s">
        <v>6</v>
      </c>
      <c r="C2" s="194"/>
      <c r="D2" s="194"/>
      <c r="E2" s="194"/>
      <c r="F2" s="194"/>
      <c r="G2" s="195"/>
      <c r="H2" s="194"/>
    </row>
    <row r="3" spans="2:8" ht="24.75" customHeight="1">
      <c r="B3" s="238"/>
      <c r="C3" s="198"/>
      <c r="D3" s="199"/>
      <c r="E3" s="239"/>
      <c r="F3" s="239"/>
      <c r="G3" s="240" t="s">
        <v>7</v>
      </c>
      <c r="H3" s="201"/>
    </row>
    <row r="4" spans="2:8" ht="14.25" customHeight="1">
      <c r="B4" s="202" t="s">
        <v>8</v>
      </c>
      <c r="C4" s="204" t="s">
        <v>9</v>
      </c>
      <c r="D4" s="207" t="s">
        <v>10</v>
      </c>
      <c r="E4" s="241" t="s">
        <v>11</v>
      </c>
      <c r="F4" s="241" t="s">
        <v>12</v>
      </c>
      <c r="G4" s="242" t="s">
        <v>13</v>
      </c>
      <c r="H4" s="207" t="s">
        <v>14</v>
      </c>
    </row>
    <row r="5" spans="2:8" ht="32.25" customHeight="1">
      <c r="B5" s="202"/>
      <c r="C5" s="204"/>
      <c r="D5" s="207"/>
      <c r="E5" s="241"/>
      <c r="F5" s="241"/>
      <c r="G5" s="242"/>
      <c r="H5" s="207"/>
    </row>
    <row r="6" spans="2:9" s="189" customFormat="1" ht="22.5" customHeight="1">
      <c r="B6" s="243" t="s">
        <v>15</v>
      </c>
      <c r="C6" s="214">
        <f>C7+C20</f>
        <v>120726</v>
      </c>
      <c r="D6" s="214">
        <f>D7+D20</f>
        <v>100044</v>
      </c>
      <c r="E6" s="214">
        <f>E7+E20</f>
        <v>22878</v>
      </c>
      <c r="F6" s="214">
        <f>F7+F20</f>
        <v>7082</v>
      </c>
      <c r="G6" s="214">
        <f>G7+G20</f>
        <v>130384</v>
      </c>
      <c r="H6" s="244">
        <f>G6/C6*100</f>
        <v>107.99993373424117</v>
      </c>
      <c r="I6" s="235"/>
    </row>
    <row r="7" spans="2:9" ht="22.5" customHeight="1">
      <c r="B7" s="245" t="s">
        <v>16</v>
      </c>
      <c r="C7" s="214">
        <f>SUM(C8:C19)</f>
        <v>95256</v>
      </c>
      <c r="D7" s="214">
        <f>SUM(D8:D19)</f>
        <v>79165</v>
      </c>
      <c r="E7" s="214">
        <f>SUM(E8:E19)</f>
        <v>22878</v>
      </c>
      <c r="F7" s="214">
        <f>SUM(F8:F19)</f>
        <v>7082</v>
      </c>
      <c r="G7" s="214">
        <f>SUM(G8:G19)</f>
        <v>109125</v>
      </c>
      <c r="H7" s="244">
        <f aca="true" t="shared" si="0" ref="H7:H35">G7/C7*100</f>
        <v>114.55971277399848</v>
      </c>
      <c r="I7" s="235"/>
    </row>
    <row r="8" spans="2:9" ht="22.5" customHeight="1">
      <c r="B8" s="245" t="s">
        <v>17</v>
      </c>
      <c r="C8" s="214">
        <v>25367</v>
      </c>
      <c r="D8" s="230">
        <f>G8-E8-F8</f>
        <v>13733</v>
      </c>
      <c r="E8" s="246">
        <v>8688</v>
      </c>
      <c r="F8" s="246">
        <v>2753</v>
      </c>
      <c r="G8" s="214">
        <v>25174</v>
      </c>
      <c r="H8" s="244">
        <f t="shared" si="0"/>
        <v>99.23916899909331</v>
      </c>
      <c r="I8" s="235"/>
    </row>
    <row r="9" spans="2:9" ht="22.5" customHeight="1">
      <c r="B9" s="245" t="s">
        <v>18</v>
      </c>
      <c r="C9" s="214">
        <v>95</v>
      </c>
      <c r="D9" s="230">
        <f>G9-E9-F9</f>
        <v>0</v>
      </c>
      <c r="E9" s="246"/>
      <c r="F9" s="246"/>
      <c r="G9" s="214"/>
      <c r="H9" s="244"/>
      <c r="I9" s="235"/>
    </row>
    <row r="10" spans="2:9" ht="22.5" customHeight="1">
      <c r="B10" s="245" t="s">
        <v>19</v>
      </c>
      <c r="C10" s="214">
        <v>8153</v>
      </c>
      <c r="D10" s="230">
        <f>G10-E10-F10</f>
        <v>8230</v>
      </c>
      <c r="E10" s="246">
        <v>1155</v>
      </c>
      <c r="F10" s="246">
        <v>460</v>
      </c>
      <c r="G10" s="214">
        <v>9845</v>
      </c>
      <c r="H10" s="244">
        <f t="shared" si="0"/>
        <v>120.75309701950204</v>
      </c>
      <c r="I10" s="235"/>
    </row>
    <row r="11" spans="2:9" ht="22.5" customHeight="1">
      <c r="B11" s="245" t="s">
        <v>20</v>
      </c>
      <c r="C11" s="214">
        <v>4310</v>
      </c>
      <c r="D11" s="230">
        <f>G11-E11-F11</f>
        <v>4582</v>
      </c>
      <c r="E11" s="246">
        <v>73</v>
      </c>
      <c r="F11" s="247">
        <v>504</v>
      </c>
      <c r="G11" s="214">
        <v>5159</v>
      </c>
      <c r="H11" s="244">
        <f t="shared" si="0"/>
        <v>119.6983758700696</v>
      </c>
      <c r="I11" s="235"/>
    </row>
    <row r="12" spans="2:9" ht="22.5" customHeight="1">
      <c r="B12" s="245" t="s">
        <v>21</v>
      </c>
      <c r="C12" s="214"/>
      <c r="D12" s="230"/>
      <c r="E12" s="246"/>
      <c r="F12" s="247"/>
      <c r="G12" s="214"/>
      <c r="H12" s="244"/>
      <c r="I12" s="235"/>
    </row>
    <row r="13" spans="2:9" ht="22.5" customHeight="1">
      <c r="B13" s="245" t="s">
        <v>22</v>
      </c>
      <c r="C13" s="214">
        <v>10490</v>
      </c>
      <c r="D13" s="230">
        <f aca="true" t="shared" si="1" ref="D13:D19">G13-E13-F13</f>
        <v>10187</v>
      </c>
      <c r="E13" s="246">
        <v>870</v>
      </c>
      <c r="F13" s="246">
        <v>312</v>
      </c>
      <c r="G13" s="214">
        <v>11369</v>
      </c>
      <c r="H13" s="244">
        <f t="shared" si="0"/>
        <v>108.37940896091516</v>
      </c>
      <c r="I13" s="235"/>
    </row>
    <row r="14" spans="2:9" ht="22.5" customHeight="1">
      <c r="B14" s="245" t="s">
        <v>23</v>
      </c>
      <c r="C14" s="214">
        <v>7931</v>
      </c>
      <c r="D14" s="230">
        <f t="shared" si="1"/>
        <v>9871</v>
      </c>
      <c r="E14" s="246">
        <v>264</v>
      </c>
      <c r="F14" s="246">
        <v>830</v>
      </c>
      <c r="G14" s="214">
        <v>10965</v>
      </c>
      <c r="H14" s="244">
        <f t="shared" si="0"/>
        <v>138.2549489345606</v>
      </c>
      <c r="I14" s="235"/>
    </row>
    <row r="15" spans="2:13" ht="22.5" customHeight="1">
      <c r="B15" s="245" t="s">
        <v>24</v>
      </c>
      <c r="C15" s="214">
        <v>2518</v>
      </c>
      <c r="D15" s="230">
        <f t="shared" si="1"/>
        <v>3154</v>
      </c>
      <c r="E15" s="246">
        <v>332</v>
      </c>
      <c r="F15" s="246">
        <v>328</v>
      </c>
      <c r="G15" s="214">
        <v>3814</v>
      </c>
      <c r="H15" s="244">
        <f t="shared" si="0"/>
        <v>151.46942017474186</v>
      </c>
      <c r="I15" s="235"/>
      <c r="M15" s="191" t="s">
        <v>2</v>
      </c>
    </row>
    <row r="16" spans="2:9" ht="22.5" customHeight="1">
      <c r="B16" s="245" t="s">
        <v>25</v>
      </c>
      <c r="C16" s="214">
        <v>4844</v>
      </c>
      <c r="D16" s="230">
        <f t="shared" si="1"/>
        <v>4789</v>
      </c>
      <c r="E16" s="246">
        <v>657</v>
      </c>
      <c r="F16" s="246">
        <v>720</v>
      </c>
      <c r="G16" s="214">
        <v>6166</v>
      </c>
      <c r="H16" s="244">
        <f t="shared" si="0"/>
        <v>127.29149463253509</v>
      </c>
      <c r="I16" s="235"/>
    </row>
    <row r="17" spans="2:9" ht="22.5" customHeight="1">
      <c r="B17" s="245" t="s">
        <v>26</v>
      </c>
      <c r="C17" s="214">
        <v>10236</v>
      </c>
      <c r="D17" s="230">
        <f t="shared" si="1"/>
        <v>4820</v>
      </c>
      <c r="E17" s="246">
        <v>6353</v>
      </c>
      <c r="F17" s="246">
        <v>1170</v>
      </c>
      <c r="G17" s="214">
        <v>12343</v>
      </c>
      <c r="H17" s="244">
        <f t="shared" si="0"/>
        <v>120.58421258304024</v>
      </c>
      <c r="I17" s="235"/>
    </row>
    <row r="18" spans="2:11" ht="22.5" customHeight="1">
      <c r="B18" s="245" t="s">
        <v>27</v>
      </c>
      <c r="C18" s="214">
        <v>301</v>
      </c>
      <c r="D18" s="230">
        <f t="shared" si="1"/>
        <v>15</v>
      </c>
      <c r="E18" s="248">
        <v>2</v>
      </c>
      <c r="F18" s="248">
        <v>5</v>
      </c>
      <c r="G18" s="214">
        <v>22</v>
      </c>
      <c r="H18" s="244">
        <f t="shared" si="0"/>
        <v>7.308970099667775</v>
      </c>
      <c r="I18" s="235"/>
      <c r="K18" s="191" t="s">
        <v>28</v>
      </c>
    </row>
    <row r="19" spans="2:9" ht="22.5" customHeight="1">
      <c r="B19" s="245" t="s">
        <v>29</v>
      </c>
      <c r="C19" s="214">
        <v>21011</v>
      </c>
      <c r="D19" s="230">
        <f t="shared" si="1"/>
        <v>19784</v>
      </c>
      <c r="E19" s="248">
        <v>4484</v>
      </c>
      <c r="F19" s="248"/>
      <c r="G19" s="214">
        <v>24268</v>
      </c>
      <c r="H19" s="244">
        <f t="shared" si="0"/>
        <v>115.50140402646234</v>
      </c>
      <c r="I19" s="235"/>
    </row>
    <row r="20" spans="2:9" ht="22.5" customHeight="1">
      <c r="B20" s="245" t="s">
        <v>30</v>
      </c>
      <c r="C20" s="214">
        <f>SUM(C21:C26)</f>
        <v>25470</v>
      </c>
      <c r="D20" s="214">
        <f>SUM(D21:D26)</f>
        <v>20879</v>
      </c>
      <c r="E20" s="214">
        <f>SUM(E21:E26)</f>
        <v>0</v>
      </c>
      <c r="F20" s="214">
        <f>SUM(F21:F26)</f>
        <v>0</v>
      </c>
      <c r="G20" s="214">
        <f>SUM(G21:G26)</f>
        <v>21259</v>
      </c>
      <c r="H20" s="244">
        <f t="shared" si="0"/>
        <v>83.46682371417353</v>
      </c>
      <c r="I20" s="235"/>
    </row>
    <row r="21" spans="2:9" ht="22.5" customHeight="1">
      <c r="B21" s="245" t="s">
        <v>31</v>
      </c>
      <c r="C21" s="214">
        <v>33</v>
      </c>
      <c r="D21" s="221"/>
      <c r="E21" s="249"/>
      <c r="F21" s="249"/>
      <c r="G21" s="214">
        <v>30</v>
      </c>
      <c r="H21" s="244">
        <f t="shared" si="0"/>
        <v>90.9090909090909</v>
      </c>
      <c r="I21" s="235"/>
    </row>
    <row r="22" spans="2:9" ht="22.5" customHeight="1">
      <c r="B22" s="245" t="s">
        <v>32</v>
      </c>
      <c r="C22" s="214">
        <v>968</v>
      </c>
      <c r="D22" s="221">
        <f>G22-E22-F22</f>
        <v>929</v>
      </c>
      <c r="E22" s="249"/>
      <c r="F22" s="249"/>
      <c r="G22" s="214">
        <v>929</v>
      </c>
      <c r="H22" s="244">
        <f t="shared" si="0"/>
        <v>95.97107438016529</v>
      </c>
      <c r="I22" s="235"/>
    </row>
    <row r="23" spans="2:9" ht="22.5" customHeight="1">
      <c r="B23" s="245" t="s">
        <v>33</v>
      </c>
      <c r="C23" s="214">
        <v>472</v>
      </c>
      <c r="D23" s="221">
        <f>G23-E23-F23</f>
        <v>500</v>
      </c>
      <c r="E23" s="249"/>
      <c r="F23" s="249"/>
      <c r="G23" s="214">
        <v>500</v>
      </c>
      <c r="H23" s="244">
        <f t="shared" si="0"/>
        <v>105.93220338983052</v>
      </c>
      <c r="I23" s="235"/>
    </row>
    <row r="24" spans="2:9" ht="22.5" customHeight="1">
      <c r="B24" s="245" t="s">
        <v>34</v>
      </c>
      <c r="C24" s="214">
        <v>369</v>
      </c>
      <c r="D24" s="221"/>
      <c r="E24" s="249"/>
      <c r="F24" s="249"/>
      <c r="G24" s="214">
        <v>350</v>
      </c>
      <c r="H24" s="244">
        <f t="shared" si="0"/>
        <v>94.85094850948511</v>
      </c>
      <c r="I24" s="235"/>
    </row>
    <row r="25" spans="2:9" ht="22.5" customHeight="1">
      <c r="B25" s="245" t="s">
        <v>35</v>
      </c>
      <c r="C25" s="214">
        <v>185</v>
      </c>
      <c r="D25" s="221">
        <f>G25-E25-F25</f>
        <v>150</v>
      </c>
      <c r="E25" s="249"/>
      <c r="F25" s="249"/>
      <c r="G25" s="214">
        <v>150</v>
      </c>
      <c r="H25" s="244">
        <f t="shared" si="0"/>
        <v>81.08108108108108</v>
      </c>
      <c r="I25" s="235"/>
    </row>
    <row r="26" spans="2:9" ht="22.5" customHeight="1">
      <c r="B26" s="245" t="s">
        <v>36</v>
      </c>
      <c r="C26" s="214">
        <v>23443</v>
      </c>
      <c r="D26" s="221">
        <f>G26-E26-F26</f>
        <v>19300</v>
      </c>
      <c r="E26" s="249"/>
      <c r="F26" s="249"/>
      <c r="G26" s="214">
        <v>19300</v>
      </c>
      <c r="H26" s="244">
        <f t="shared" si="0"/>
        <v>82.32734718252783</v>
      </c>
      <c r="I26" s="235"/>
    </row>
    <row r="27" spans="2:9" s="189" customFormat="1" ht="22.5" customHeight="1">
      <c r="B27" s="250" t="s">
        <v>37</v>
      </c>
      <c r="C27" s="214">
        <f>SUM(C28:C30)</f>
        <v>79674</v>
      </c>
      <c r="D27" s="214">
        <f>SUM(D28:D30)</f>
        <v>9731</v>
      </c>
      <c r="E27" s="214">
        <f>SUM(E28:E30)</f>
        <v>682</v>
      </c>
      <c r="F27" s="214">
        <f>SUM(F28:F30)</f>
        <v>934</v>
      </c>
      <c r="G27" s="214">
        <f>SUM(G28:G30)</f>
        <v>16893</v>
      </c>
      <c r="H27" s="244">
        <f t="shared" si="0"/>
        <v>21.202650802018226</v>
      </c>
      <c r="I27" s="235"/>
    </row>
    <row r="28" spans="2:9" ht="22.5" customHeight="1">
      <c r="B28" s="251" t="s">
        <v>38</v>
      </c>
      <c r="C28" s="214">
        <v>2683</v>
      </c>
      <c r="D28" s="221">
        <v>1743</v>
      </c>
      <c r="E28" s="249">
        <v>275</v>
      </c>
      <c r="F28" s="249">
        <v>140</v>
      </c>
      <c r="G28" s="214">
        <v>2683</v>
      </c>
      <c r="H28" s="244">
        <f t="shared" si="0"/>
        <v>100</v>
      </c>
      <c r="I28" s="235"/>
    </row>
    <row r="29" spans="2:10" ht="22.5" customHeight="1">
      <c r="B29" s="251" t="s">
        <v>39</v>
      </c>
      <c r="C29" s="214">
        <v>22326</v>
      </c>
      <c r="D29" s="221">
        <v>5285</v>
      </c>
      <c r="E29" s="249">
        <v>407</v>
      </c>
      <c r="F29" s="249">
        <v>794</v>
      </c>
      <c r="G29" s="214">
        <v>12943</v>
      </c>
      <c r="H29" s="244">
        <f t="shared" si="0"/>
        <v>57.972767177282094</v>
      </c>
      <c r="I29" s="235"/>
      <c r="J29" s="235"/>
    </row>
    <row r="30" spans="2:9" ht="22.5" customHeight="1">
      <c r="B30" s="251" t="s">
        <v>40</v>
      </c>
      <c r="C30" s="214">
        <v>54665</v>
      </c>
      <c r="D30" s="221">
        <v>2703</v>
      </c>
      <c r="E30" s="249"/>
      <c r="F30" s="249"/>
      <c r="G30" s="214">
        <v>1267</v>
      </c>
      <c r="H30" s="244">
        <f t="shared" si="0"/>
        <v>2.317753590048477</v>
      </c>
      <c r="I30" s="235"/>
    </row>
    <row r="31" spans="2:9" s="189" customFormat="1" ht="22.5" customHeight="1">
      <c r="B31" s="250" t="s">
        <v>41</v>
      </c>
      <c r="C31" s="214"/>
      <c r="D31" s="221">
        <v>11515</v>
      </c>
      <c r="E31" s="249"/>
      <c r="F31" s="249"/>
      <c r="G31" s="214"/>
      <c r="H31" s="244"/>
      <c r="I31" s="235"/>
    </row>
    <row r="32" spans="2:9" ht="22.5" customHeight="1">
      <c r="B32" s="250" t="s">
        <v>42</v>
      </c>
      <c r="C32" s="214">
        <v>16479</v>
      </c>
      <c r="D32" s="221">
        <v>1025</v>
      </c>
      <c r="E32" s="249"/>
      <c r="F32" s="249"/>
      <c r="G32" s="214"/>
      <c r="H32" s="244"/>
      <c r="I32" s="235"/>
    </row>
    <row r="33" spans="2:9" ht="22.5" customHeight="1">
      <c r="B33" s="250" t="s">
        <v>43</v>
      </c>
      <c r="C33" s="214"/>
      <c r="D33" s="221"/>
      <c r="E33" s="249"/>
      <c r="F33" s="249"/>
      <c r="G33" s="214"/>
      <c r="H33" s="244"/>
      <c r="I33" s="235"/>
    </row>
    <row r="34" spans="2:9" ht="22.5" customHeight="1">
      <c r="B34" s="243" t="s">
        <v>44</v>
      </c>
      <c r="C34" s="214"/>
      <c r="D34" s="221"/>
      <c r="E34" s="249"/>
      <c r="F34" s="249">
        <v>0</v>
      </c>
      <c r="G34" s="214">
        <v>6022</v>
      </c>
      <c r="H34" s="244"/>
      <c r="I34" s="235"/>
    </row>
    <row r="35" spans="2:9" ht="22.5" customHeight="1">
      <c r="B35" s="252" t="s">
        <v>45</v>
      </c>
      <c r="C35" s="214">
        <f>C32+C27+C6</f>
        <v>216879</v>
      </c>
      <c r="D35" s="221">
        <f>D6+D27+D34+D31+D32</f>
        <v>122315</v>
      </c>
      <c r="E35" s="249">
        <f>E6+E27+E34</f>
        <v>23560</v>
      </c>
      <c r="F35" s="249">
        <f>F6+F27+F34</f>
        <v>8016</v>
      </c>
      <c r="G35" s="214">
        <f>G34+G27+G6</f>
        <v>153299</v>
      </c>
      <c r="H35" s="244">
        <f t="shared" si="0"/>
        <v>70.68411418348481</v>
      </c>
      <c r="I35" s="235"/>
    </row>
    <row r="36" spans="3:7" s="190" customFormat="1" ht="14.25">
      <c r="C36" s="234"/>
      <c r="E36" s="253"/>
      <c r="F36" s="253"/>
      <c r="G36" s="232"/>
    </row>
    <row r="37" spans="3:6" ht="14.25">
      <c r="C37" s="234"/>
      <c r="D37" s="235"/>
      <c r="E37" s="254"/>
      <c r="F37" s="254"/>
    </row>
    <row r="38" spans="3:7" s="190" customFormat="1" ht="14.25">
      <c r="C38" s="192"/>
      <c r="E38" s="253"/>
      <c r="F38" s="253"/>
      <c r="G38" s="232"/>
    </row>
    <row r="39" spans="7:8" ht="14.25">
      <c r="G39" s="234"/>
      <c r="H39" s="235"/>
    </row>
  </sheetData>
  <sheetProtection/>
  <mergeCells count="9">
    <mergeCell ref="B2:H2"/>
    <mergeCell ref="G3:H3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0.4722222222222222" bottom="1" header="0.51" footer="0.51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2"/>
  <sheetViews>
    <sheetView showGridLines="0" workbookViewId="0" topLeftCell="A8">
      <selection activeCell="G14" sqref="G14"/>
    </sheetView>
  </sheetViews>
  <sheetFormatPr defaultColWidth="9.00390625" defaultRowHeight="14.25"/>
  <cols>
    <col min="1" max="1" width="30.00390625" style="191" customWidth="1"/>
    <col min="2" max="2" width="14.00390625" style="192" customWidth="1"/>
    <col min="3" max="3" width="13.00390625" style="192" customWidth="1"/>
    <col min="4" max="4" width="10.75390625" style="191" hidden="1" customWidth="1"/>
    <col min="5" max="5" width="10.375" style="191" hidden="1" customWidth="1"/>
    <col min="6" max="6" width="8.75390625" style="191" hidden="1" customWidth="1"/>
    <col min="7" max="7" width="12.50390625" style="193" customWidth="1"/>
    <col min="8" max="8" width="15.75390625" style="191" customWidth="1"/>
    <col min="9" max="9" width="14.875" style="191" customWidth="1"/>
    <col min="10" max="10" width="10.75390625" style="191" customWidth="1"/>
    <col min="11" max="16384" width="9.00390625" style="191" customWidth="1"/>
  </cols>
  <sheetData>
    <row r="1" ht="14.25">
      <c r="A1" s="189"/>
    </row>
    <row r="2" spans="1:9" ht="34.5" customHeight="1">
      <c r="A2" s="194" t="s">
        <v>46</v>
      </c>
      <c r="B2" s="195"/>
      <c r="C2" s="195"/>
      <c r="D2" s="194"/>
      <c r="E2" s="194"/>
      <c r="F2" s="194"/>
      <c r="G2" s="196"/>
      <c r="H2" s="194"/>
      <c r="I2" s="194"/>
    </row>
    <row r="3" spans="1:9" ht="27.75" customHeight="1">
      <c r="A3" s="197"/>
      <c r="B3" s="198"/>
      <c r="C3" s="198"/>
      <c r="D3" s="199"/>
      <c r="E3" s="199"/>
      <c r="F3" s="199"/>
      <c r="G3" s="200"/>
      <c r="H3" s="201" t="s">
        <v>7</v>
      </c>
      <c r="I3" s="201"/>
    </row>
    <row r="4" spans="1:9" ht="14.25">
      <c r="A4" s="202" t="s">
        <v>47</v>
      </c>
      <c r="B4" s="203" t="s">
        <v>48</v>
      </c>
      <c r="C4" s="204" t="s">
        <v>9</v>
      </c>
      <c r="D4" s="205" t="s">
        <v>10</v>
      </c>
      <c r="E4" s="205" t="s">
        <v>11</v>
      </c>
      <c r="F4" s="205" t="s">
        <v>12</v>
      </c>
      <c r="G4" s="206" t="s">
        <v>49</v>
      </c>
      <c r="H4" s="207" t="s">
        <v>50</v>
      </c>
      <c r="I4" s="207" t="s">
        <v>14</v>
      </c>
    </row>
    <row r="5" spans="1:9" ht="14.25" customHeight="1">
      <c r="A5" s="202"/>
      <c r="B5" s="203"/>
      <c r="C5" s="204"/>
      <c r="D5" s="208"/>
      <c r="E5" s="208"/>
      <c r="F5" s="208"/>
      <c r="G5" s="209"/>
      <c r="H5" s="207"/>
      <c r="I5" s="207"/>
    </row>
    <row r="6" spans="1:10" ht="34.5" customHeight="1">
      <c r="A6" s="202"/>
      <c r="B6" s="203"/>
      <c r="C6" s="204"/>
      <c r="D6" s="210"/>
      <c r="E6" s="210"/>
      <c r="F6" s="210"/>
      <c r="G6" s="211"/>
      <c r="H6" s="207"/>
      <c r="I6" s="207"/>
      <c r="J6" s="235"/>
    </row>
    <row r="7" spans="1:9" s="189" customFormat="1" ht="22.5" customHeight="1">
      <c r="A7" s="212" t="s">
        <v>51</v>
      </c>
      <c r="B7" s="213">
        <v>151018</v>
      </c>
      <c r="C7" s="214">
        <f>C8</f>
        <v>194872</v>
      </c>
      <c r="D7" s="214">
        <f>D8</f>
        <v>84027</v>
      </c>
      <c r="E7" s="214">
        <f>E8</f>
        <v>14376</v>
      </c>
      <c r="F7" s="214">
        <f>F8</f>
        <v>5113</v>
      </c>
      <c r="G7" s="214">
        <f>G8</f>
        <v>142194</v>
      </c>
      <c r="H7" s="215">
        <f>G7/B7*100</f>
        <v>94.15698790872611</v>
      </c>
      <c r="I7" s="236">
        <f>G7/C7*100</f>
        <v>72.96789687589803</v>
      </c>
    </row>
    <row r="8" spans="1:9" ht="22.5" customHeight="1">
      <c r="A8" s="216" t="s">
        <v>52</v>
      </c>
      <c r="B8" s="213">
        <f aca="true" t="shared" si="0" ref="B8:G8">SUM(B9:B31)</f>
        <v>151018</v>
      </c>
      <c r="C8" s="213">
        <f t="shared" si="0"/>
        <v>194872</v>
      </c>
      <c r="D8" s="213">
        <f t="shared" si="0"/>
        <v>84027</v>
      </c>
      <c r="E8" s="213">
        <f t="shared" si="0"/>
        <v>14376</v>
      </c>
      <c r="F8" s="213">
        <f t="shared" si="0"/>
        <v>5113</v>
      </c>
      <c r="G8" s="217">
        <f t="shared" si="0"/>
        <v>142194</v>
      </c>
      <c r="H8" s="215">
        <f aca="true" t="shared" si="1" ref="H8:H26">G8/B8*100</f>
        <v>94.15698790872611</v>
      </c>
      <c r="I8" s="236">
        <f aca="true" t="shared" si="2" ref="I8:I31">G8/C8*100</f>
        <v>72.96789687589803</v>
      </c>
    </row>
    <row r="9" spans="1:9" s="189" customFormat="1" ht="22.5" customHeight="1">
      <c r="A9" s="218" t="s">
        <v>53</v>
      </c>
      <c r="B9" s="219">
        <v>23143</v>
      </c>
      <c r="C9" s="220">
        <v>24156</v>
      </c>
      <c r="D9" s="221">
        <v>9808</v>
      </c>
      <c r="E9" s="221">
        <v>4118</v>
      </c>
      <c r="F9" s="221">
        <v>2528</v>
      </c>
      <c r="G9" s="217">
        <v>26178</v>
      </c>
      <c r="H9" s="215">
        <f t="shared" si="1"/>
        <v>113.11411657952728</v>
      </c>
      <c r="I9" s="236">
        <f t="shared" si="2"/>
        <v>108.3705911574764</v>
      </c>
    </row>
    <row r="10" spans="1:9" ht="22.5" customHeight="1">
      <c r="A10" s="218" t="s">
        <v>54</v>
      </c>
      <c r="B10" s="219">
        <v>5</v>
      </c>
      <c r="C10" s="220">
        <v>3</v>
      </c>
      <c r="D10" s="221"/>
      <c r="E10" s="221"/>
      <c r="F10" s="221"/>
      <c r="G10" s="217">
        <v>3</v>
      </c>
      <c r="H10" s="215">
        <f t="shared" si="1"/>
        <v>60</v>
      </c>
      <c r="I10" s="236">
        <f t="shared" si="2"/>
        <v>100</v>
      </c>
    </row>
    <row r="11" spans="1:9" ht="22.5" customHeight="1">
      <c r="A11" s="218" t="s">
        <v>55</v>
      </c>
      <c r="B11" s="219">
        <v>6528</v>
      </c>
      <c r="C11" s="220">
        <v>5827</v>
      </c>
      <c r="D11" s="221">
        <v>6224</v>
      </c>
      <c r="E11" s="221"/>
      <c r="F11" s="221"/>
      <c r="G11" s="217">
        <v>7862</v>
      </c>
      <c r="H11" s="215">
        <f t="shared" si="1"/>
        <v>120.43504901960785</v>
      </c>
      <c r="I11" s="236">
        <f t="shared" si="2"/>
        <v>134.92363137120302</v>
      </c>
    </row>
    <row r="12" spans="1:9" ht="22.5" customHeight="1">
      <c r="A12" s="218" t="s">
        <v>56</v>
      </c>
      <c r="B12" s="219">
        <v>15616</v>
      </c>
      <c r="C12" s="220">
        <v>17796</v>
      </c>
      <c r="D12" s="221">
        <v>8649</v>
      </c>
      <c r="E12" s="221"/>
      <c r="F12" s="221"/>
      <c r="G12" s="217">
        <v>16419</v>
      </c>
      <c r="H12" s="215">
        <f t="shared" si="1"/>
        <v>105.1421618852459</v>
      </c>
      <c r="I12" s="236">
        <f t="shared" si="2"/>
        <v>92.26230613621038</v>
      </c>
    </row>
    <row r="13" spans="1:9" ht="22.5" customHeight="1">
      <c r="A13" s="218" t="s">
        <v>57</v>
      </c>
      <c r="B13" s="219">
        <v>10020</v>
      </c>
      <c r="C13" s="220">
        <v>29004</v>
      </c>
      <c r="D13" s="221">
        <v>7452</v>
      </c>
      <c r="E13" s="221"/>
      <c r="F13" s="221"/>
      <c r="G13" s="217">
        <v>12534</v>
      </c>
      <c r="H13" s="215">
        <f t="shared" si="1"/>
        <v>125.08982035928145</v>
      </c>
      <c r="I13" s="236">
        <f t="shared" si="2"/>
        <v>43.21472900289615</v>
      </c>
    </row>
    <row r="14" spans="1:13" ht="22.5" customHeight="1">
      <c r="A14" s="218" t="s">
        <v>58</v>
      </c>
      <c r="B14" s="219">
        <v>354</v>
      </c>
      <c r="C14" s="220">
        <v>253</v>
      </c>
      <c r="D14" s="221">
        <v>361</v>
      </c>
      <c r="E14" s="221"/>
      <c r="F14" s="221"/>
      <c r="G14" s="217">
        <v>519</v>
      </c>
      <c r="H14" s="215">
        <f t="shared" si="1"/>
        <v>146.61016949152543</v>
      </c>
      <c r="I14" s="236">
        <f t="shared" si="2"/>
        <v>205.13833992094862</v>
      </c>
      <c r="K14" s="190"/>
      <c r="L14" s="190"/>
      <c r="M14" s="192"/>
    </row>
    <row r="15" spans="1:13" ht="22.5" customHeight="1">
      <c r="A15" s="218" t="s">
        <v>59</v>
      </c>
      <c r="B15" s="219">
        <v>5962</v>
      </c>
      <c r="C15" s="220">
        <v>8318</v>
      </c>
      <c r="D15" s="221">
        <v>3285</v>
      </c>
      <c r="E15" s="221">
        <v>143</v>
      </c>
      <c r="F15" s="221">
        <v>42</v>
      </c>
      <c r="G15" s="217">
        <v>6538</v>
      </c>
      <c r="H15" s="215">
        <f t="shared" si="1"/>
        <v>109.66118752096612</v>
      </c>
      <c r="I15" s="236">
        <f t="shared" si="2"/>
        <v>78.6006251502765</v>
      </c>
      <c r="K15" s="190"/>
      <c r="L15" s="190"/>
      <c r="M15" s="192"/>
    </row>
    <row r="16" spans="1:9" ht="22.5" customHeight="1">
      <c r="A16" s="218" t="s">
        <v>60</v>
      </c>
      <c r="B16" s="219">
        <v>3948</v>
      </c>
      <c r="C16" s="220">
        <v>10128</v>
      </c>
      <c r="D16" s="221">
        <v>5070</v>
      </c>
      <c r="E16" s="221">
        <v>210</v>
      </c>
      <c r="F16" s="221">
        <v>118</v>
      </c>
      <c r="G16" s="217">
        <v>4560</v>
      </c>
      <c r="H16" s="215">
        <f t="shared" si="1"/>
        <v>115.50151975683892</v>
      </c>
      <c r="I16" s="236">
        <f t="shared" si="2"/>
        <v>45.023696682464454</v>
      </c>
    </row>
    <row r="17" spans="1:9" ht="22.5" customHeight="1">
      <c r="A17" s="218" t="s">
        <v>61</v>
      </c>
      <c r="B17" s="219">
        <v>1844</v>
      </c>
      <c r="C17" s="220">
        <v>1305</v>
      </c>
      <c r="D17" s="221">
        <v>1071</v>
      </c>
      <c r="E17" s="221"/>
      <c r="F17" s="221"/>
      <c r="G17" s="217">
        <v>1971</v>
      </c>
      <c r="H17" s="215">
        <f t="shared" si="1"/>
        <v>106.88720173535793</v>
      </c>
      <c r="I17" s="236">
        <f t="shared" si="2"/>
        <v>151.03448275862067</v>
      </c>
    </row>
    <row r="18" spans="1:13" ht="22.5" customHeight="1">
      <c r="A18" s="218" t="s">
        <v>62</v>
      </c>
      <c r="B18" s="219">
        <v>39234</v>
      </c>
      <c r="C18" s="220">
        <v>56327</v>
      </c>
      <c r="D18" s="221">
        <v>21423</v>
      </c>
      <c r="E18" s="221">
        <v>9000</v>
      </c>
      <c r="F18" s="221">
        <v>1800</v>
      </c>
      <c r="G18" s="217">
        <v>34837</v>
      </c>
      <c r="H18" s="215">
        <f t="shared" si="1"/>
        <v>88.79288372330122</v>
      </c>
      <c r="I18" s="236">
        <f t="shared" si="2"/>
        <v>61.84778170326841</v>
      </c>
      <c r="K18" s="190"/>
      <c r="L18" s="190"/>
      <c r="M18" s="192"/>
    </row>
    <row r="19" spans="1:9" ht="22.5" customHeight="1">
      <c r="A19" s="218" t="s">
        <v>63</v>
      </c>
      <c r="B19" s="219">
        <v>6024</v>
      </c>
      <c r="C19" s="220">
        <v>5047</v>
      </c>
      <c r="D19" s="221">
        <v>1105</v>
      </c>
      <c r="E19" s="221">
        <v>705</v>
      </c>
      <c r="F19" s="221">
        <v>250</v>
      </c>
      <c r="G19" s="217">
        <v>5227</v>
      </c>
      <c r="H19" s="215">
        <f t="shared" si="1"/>
        <v>86.76958831341301</v>
      </c>
      <c r="I19" s="236">
        <f t="shared" si="2"/>
        <v>103.56647513374281</v>
      </c>
    </row>
    <row r="20" spans="1:9" ht="22.5" customHeight="1">
      <c r="A20" s="218" t="s">
        <v>64</v>
      </c>
      <c r="B20" s="219">
        <v>246</v>
      </c>
      <c r="C20" s="220">
        <v>118</v>
      </c>
      <c r="D20" s="221">
        <v>31</v>
      </c>
      <c r="E20" s="221">
        <v>200</v>
      </c>
      <c r="F20" s="221"/>
      <c r="G20" s="217">
        <v>406</v>
      </c>
      <c r="H20" s="215">
        <f t="shared" si="1"/>
        <v>165.04065040650406</v>
      </c>
      <c r="I20" s="236">
        <f t="shared" si="2"/>
        <v>344.0677966101695</v>
      </c>
    </row>
    <row r="21" spans="1:9" ht="22.5" customHeight="1">
      <c r="A21" s="218" t="s">
        <v>65</v>
      </c>
      <c r="B21" s="219">
        <v>781</v>
      </c>
      <c r="C21" s="220">
        <v>2768</v>
      </c>
      <c r="D21" s="221">
        <v>6899</v>
      </c>
      <c r="E21" s="221"/>
      <c r="F21" s="221"/>
      <c r="G21" s="217">
        <v>8615</v>
      </c>
      <c r="H21" s="215">
        <f t="shared" si="1"/>
        <v>1103.0729833546734</v>
      </c>
      <c r="I21" s="236">
        <f t="shared" si="2"/>
        <v>311.235549132948</v>
      </c>
    </row>
    <row r="22" spans="1:9" ht="22.5" customHeight="1">
      <c r="A22" s="218" t="s">
        <v>66</v>
      </c>
      <c r="B22" s="219">
        <v>5</v>
      </c>
      <c r="C22" s="220">
        <v>1202</v>
      </c>
      <c r="D22" s="221">
        <v>5</v>
      </c>
      <c r="E22" s="221"/>
      <c r="F22" s="221"/>
      <c r="G22" s="217">
        <v>3456</v>
      </c>
      <c r="H22" s="215">
        <f t="shared" si="1"/>
        <v>69120</v>
      </c>
      <c r="I22" s="236">
        <f t="shared" si="2"/>
        <v>287.5207986688852</v>
      </c>
    </row>
    <row r="23" spans="1:9" ht="22.5" customHeight="1">
      <c r="A23" s="218" t="s">
        <v>67</v>
      </c>
      <c r="B23" s="219">
        <v>189</v>
      </c>
      <c r="C23" s="220">
        <v>145</v>
      </c>
      <c r="D23" s="221">
        <v>2794</v>
      </c>
      <c r="E23" s="221"/>
      <c r="F23" s="221"/>
      <c r="G23" s="217">
        <v>176</v>
      </c>
      <c r="H23" s="215">
        <f t="shared" si="1"/>
        <v>93.12169312169311</v>
      </c>
      <c r="I23" s="236">
        <f t="shared" si="2"/>
        <v>121.37931034482759</v>
      </c>
    </row>
    <row r="24" spans="1:9" s="189" customFormat="1" ht="22.5" customHeight="1">
      <c r="A24" s="218" t="s">
        <v>68</v>
      </c>
      <c r="B24" s="219"/>
      <c r="D24" s="221"/>
      <c r="E24" s="221"/>
      <c r="F24" s="221"/>
      <c r="G24" s="217"/>
      <c r="H24" s="215"/>
      <c r="I24" s="236"/>
    </row>
    <row r="25" spans="1:9" ht="22.5" customHeight="1">
      <c r="A25" s="218" t="s">
        <v>69</v>
      </c>
      <c r="B25" s="219">
        <v>10048</v>
      </c>
      <c r="C25" s="220">
        <v>1827</v>
      </c>
      <c r="D25" s="221">
        <v>493</v>
      </c>
      <c r="E25" s="221"/>
      <c r="F25" s="221"/>
      <c r="G25" s="217">
        <v>3017</v>
      </c>
      <c r="H25" s="215">
        <f t="shared" si="1"/>
        <v>30.02587579617834</v>
      </c>
      <c r="I25" s="236">
        <f t="shared" si="2"/>
        <v>165.13409961685824</v>
      </c>
    </row>
    <row r="26" spans="1:10" ht="22.5" customHeight="1">
      <c r="A26" s="218" t="s">
        <v>70</v>
      </c>
      <c r="B26" s="219">
        <v>7650</v>
      </c>
      <c r="C26" s="220">
        <v>7398</v>
      </c>
      <c r="D26" s="221">
        <v>6825</v>
      </c>
      <c r="E26" s="221"/>
      <c r="F26" s="221">
        <v>55</v>
      </c>
      <c r="G26" s="217">
        <v>1151</v>
      </c>
      <c r="H26" s="215">
        <f t="shared" si="1"/>
        <v>15.045751633986928</v>
      </c>
      <c r="I26" s="236">
        <f t="shared" si="2"/>
        <v>15.558258988915924</v>
      </c>
      <c r="J26" s="235"/>
    </row>
    <row r="27" spans="1:9" ht="22.5" customHeight="1">
      <c r="A27" s="218" t="s">
        <v>71</v>
      </c>
      <c r="B27" s="219"/>
      <c r="C27" s="90"/>
      <c r="D27" s="221"/>
      <c r="E27" s="221"/>
      <c r="F27" s="221"/>
      <c r="G27" s="217"/>
      <c r="H27" s="215"/>
      <c r="I27" s="236"/>
    </row>
    <row r="28" spans="1:9" ht="22.5" customHeight="1">
      <c r="A28" s="218" t="s">
        <v>72</v>
      </c>
      <c r="B28" s="219"/>
      <c r="C28" s="90"/>
      <c r="D28" s="221"/>
      <c r="E28" s="221"/>
      <c r="F28" s="221"/>
      <c r="G28" s="217">
        <v>1023</v>
      </c>
      <c r="H28" s="215"/>
      <c r="I28" s="236"/>
    </row>
    <row r="29" spans="1:9" s="189" customFormat="1" ht="22.5" customHeight="1">
      <c r="A29" s="218" t="s">
        <v>73</v>
      </c>
      <c r="B29" s="219">
        <v>4000</v>
      </c>
      <c r="C29" s="222"/>
      <c r="D29" s="221">
        <v>2000</v>
      </c>
      <c r="E29" s="221"/>
      <c r="F29" s="221">
        <v>120</v>
      </c>
      <c r="G29" s="217">
        <v>3832</v>
      </c>
      <c r="H29" s="215">
        <f>G29/B29*100</f>
        <v>95.8</v>
      </c>
      <c r="I29" s="236"/>
    </row>
    <row r="30" spans="1:9" ht="22.5" customHeight="1">
      <c r="A30" s="223" t="s">
        <v>74</v>
      </c>
      <c r="B30" s="219">
        <v>3515</v>
      </c>
      <c r="C30" s="214">
        <v>3515</v>
      </c>
      <c r="D30" s="221"/>
      <c r="E30" s="221"/>
      <c r="F30" s="221"/>
      <c r="G30" s="217">
        <v>3367</v>
      </c>
      <c r="H30" s="215">
        <f>G30/B30*100</f>
        <v>95.78947368421052</v>
      </c>
      <c r="I30" s="236">
        <f t="shared" si="2"/>
        <v>95.78947368421052</v>
      </c>
    </row>
    <row r="31" spans="1:9" ht="22.5" customHeight="1">
      <c r="A31" s="218" t="s">
        <v>75</v>
      </c>
      <c r="B31" s="219">
        <v>11906</v>
      </c>
      <c r="C31" s="214">
        <v>19735</v>
      </c>
      <c r="D31" s="221">
        <v>532</v>
      </c>
      <c r="E31" s="221"/>
      <c r="F31" s="221">
        <v>200</v>
      </c>
      <c r="G31" s="217">
        <v>503</v>
      </c>
      <c r="H31" s="215">
        <f>G31/B31*100</f>
        <v>4.224760624895011</v>
      </c>
      <c r="I31" s="236">
        <f t="shared" si="2"/>
        <v>2.5487712186470737</v>
      </c>
    </row>
    <row r="32" spans="1:9" ht="22.5" customHeight="1">
      <c r="A32" s="224" t="s">
        <v>76</v>
      </c>
      <c r="B32" s="213"/>
      <c r="C32" s="214"/>
      <c r="D32" s="221"/>
      <c r="E32" s="221"/>
      <c r="F32" s="221"/>
      <c r="G32" s="217"/>
      <c r="H32" s="215"/>
      <c r="I32" s="236"/>
    </row>
    <row r="33" spans="1:9" ht="22.5" customHeight="1">
      <c r="A33" s="224" t="s">
        <v>77</v>
      </c>
      <c r="B33" s="213"/>
      <c r="C33" s="214"/>
      <c r="D33" s="221"/>
      <c r="E33" s="221"/>
      <c r="F33" s="221"/>
      <c r="G33" s="213"/>
      <c r="H33" s="215"/>
      <c r="I33" s="236"/>
    </row>
    <row r="34" spans="1:255" s="43" customFormat="1" ht="33" customHeight="1">
      <c r="A34" s="225" t="s">
        <v>78</v>
      </c>
      <c r="B34" s="213"/>
      <c r="C34" s="214"/>
      <c r="D34" s="226"/>
      <c r="E34" s="226"/>
      <c r="F34" s="226"/>
      <c r="G34" s="213"/>
      <c r="H34" s="227"/>
      <c r="I34" s="236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</row>
    <row r="35" spans="1:255" s="43" customFormat="1" ht="22.5" customHeight="1">
      <c r="A35" s="225" t="s">
        <v>79</v>
      </c>
      <c r="B35" s="213"/>
      <c r="C35" s="214"/>
      <c r="D35" s="226"/>
      <c r="E35" s="226"/>
      <c r="F35" s="226"/>
      <c r="G35" s="213"/>
      <c r="H35" s="227"/>
      <c r="I35" s="236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</row>
    <row r="36" spans="1:255" s="43" customFormat="1" ht="22.5" customHeight="1">
      <c r="A36" s="225" t="s">
        <v>80</v>
      </c>
      <c r="B36" s="213"/>
      <c r="C36" s="214"/>
      <c r="D36" s="226"/>
      <c r="E36" s="226"/>
      <c r="F36" s="226"/>
      <c r="G36" s="213"/>
      <c r="H36" s="227"/>
      <c r="I36" s="236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</row>
    <row r="37" spans="1:255" s="43" customFormat="1" ht="22.5" customHeight="1">
      <c r="A37" s="228" t="s">
        <v>81</v>
      </c>
      <c r="B37" s="213"/>
      <c r="C37" s="214"/>
      <c r="D37" s="226"/>
      <c r="E37" s="226"/>
      <c r="F37" s="226"/>
      <c r="G37" s="213"/>
      <c r="H37" s="227"/>
      <c r="I37" s="236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</row>
    <row r="38" spans="1:9" s="189" customFormat="1" ht="22.5" customHeight="1">
      <c r="A38" s="229" t="s">
        <v>82</v>
      </c>
      <c r="B38" s="213"/>
      <c r="C38" s="214"/>
      <c r="D38" s="230"/>
      <c r="E38" s="226">
        <v>0</v>
      </c>
      <c r="F38" s="230">
        <v>0</v>
      </c>
      <c r="G38" s="213"/>
      <c r="H38" s="230"/>
      <c r="I38" s="226"/>
    </row>
    <row r="39" spans="1:9" ht="22.5" customHeight="1">
      <c r="A39" s="154" t="s">
        <v>83</v>
      </c>
      <c r="B39" s="213"/>
      <c r="C39" s="214"/>
      <c r="D39" s="221"/>
      <c r="E39" s="221"/>
      <c r="F39" s="221"/>
      <c r="G39" s="213"/>
      <c r="H39" s="215"/>
      <c r="I39" s="236"/>
    </row>
    <row r="40" spans="1:9" ht="22.5" customHeight="1">
      <c r="A40" s="154" t="s">
        <v>84</v>
      </c>
      <c r="B40" s="213"/>
      <c r="C40" s="214"/>
      <c r="D40" s="221"/>
      <c r="E40" s="221"/>
      <c r="F40" s="221"/>
      <c r="G40" s="213"/>
      <c r="H40" s="215"/>
      <c r="I40" s="236"/>
    </row>
    <row r="41" spans="1:9" ht="22.5" customHeight="1">
      <c r="A41" s="154" t="s">
        <v>85</v>
      </c>
      <c r="B41" s="213"/>
      <c r="C41" s="214"/>
      <c r="D41" s="221"/>
      <c r="E41" s="221"/>
      <c r="F41" s="221"/>
      <c r="G41" s="213"/>
      <c r="H41" s="215"/>
      <c r="I41" s="236"/>
    </row>
    <row r="42" spans="1:9" s="189" customFormat="1" ht="22.5" customHeight="1">
      <c r="A42" s="231" t="s">
        <v>86</v>
      </c>
      <c r="B42" s="213">
        <v>5484</v>
      </c>
      <c r="C42" s="214">
        <v>11105</v>
      </c>
      <c r="D42" s="221"/>
      <c r="E42" s="221"/>
      <c r="F42" s="221"/>
      <c r="G42" s="213">
        <v>11105</v>
      </c>
      <c r="H42" s="215"/>
      <c r="I42" s="236">
        <f>G42/C42*100</f>
        <v>100</v>
      </c>
    </row>
    <row r="43" spans="1:9" s="189" customFormat="1" ht="22.5" customHeight="1">
      <c r="A43" s="231" t="s">
        <v>87</v>
      </c>
      <c r="B43" s="213"/>
      <c r="C43" s="214"/>
      <c r="D43" s="221"/>
      <c r="E43" s="221"/>
      <c r="F43" s="221"/>
      <c r="G43" s="213"/>
      <c r="H43" s="215"/>
      <c r="I43" s="236"/>
    </row>
    <row r="44" spans="1:9" s="189" customFormat="1" ht="22.5" customHeight="1">
      <c r="A44" s="231" t="s">
        <v>88</v>
      </c>
      <c r="B44" s="213"/>
      <c r="C44" s="214"/>
      <c r="D44" s="221"/>
      <c r="E44" s="221"/>
      <c r="F44" s="221"/>
      <c r="G44" s="213"/>
      <c r="H44" s="215"/>
      <c r="I44" s="236"/>
    </row>
    <row r="45" spans="1:9" ht="22.5" customHeight="1">
      <c r="A45" s="231" t="s">
        <v>89</v>
      </c>
      <c r="B45" s="213"/>
      <c r="C45" s="214"/>
      <c r="D45" s="221"/>
      <c r="E45" s="221"/>
      <c r="F45" s="221"/>
      <c r="G45" s="213"/>
      <c r="H45" s="215"/>
      <c r="I45" s="236"/>
    </row>
    <row r="46" spans="1:9" s="189" customFormat="1" ht="22.5" customHeight="1">
      <c r="A46" s="212" t="s">
        <v>90</v>
      </c>
      <c r="B46" s="213">
        <f aca="true" t="shared" si="3" ref="B46:G46">B42+B7</f>
        <v>156502</v>
      </c>
      <c r="C46" s="213">
        <f t="shared" si="3"/>
        <v>205977</v>
      </c>
      <c r="D46" s="213">
        <f t="shared" si="3"/>
        <v>84027</v>
      </c>
      <c r="E46" s="213">
        <f t="shared" si="3"/>
        <v>14376</v>
      </c>
      <c r="F46" s="213">
        <f t="shared" si="3"/>
        <v>5113</v>
      </c>
      <c r="G46" s="213">
        <f t="shared" si="3"/>
        <v>153299</v>
      </c>
      <c r="H46" s="215"/>
      <c r="I46" s="236">
        <f>G46/C46*100</f>
        <v>74.4252999121261</v>
      </c>
    </row>
    <row r="47" spans="2:7" s="190" customFormat="1" ht="14.25">
      <c r="B47" s="232"/>
      <c r="C47" s="232"/>
      <c r="G47" s="233"/>
    </row>
    <row r="48" spans="2:7" s="190" customFormat="1" ht="14.25">
      <c r="B48" s="232"/>
      <c r="C48" s="232"/>
      <c r="G48" s="233"/>
    </row>
    <row r="49" spans="2:6" ht="14.25">
      <c r="B49" s="234"/>
      <c r="C49" s="234"/>
      <c r="D49" s="235"/>
      <c r="E49" s="235"/>
      <c r="F49" s="235"/>
    </row>
    <row r="50" spans="2:6" ht="14.25">
      <c r="B50" s="234"/>
      <c r="C50" s="234"/>
      <c r="D50" s="235"/>
      <c r="E50" s="235"/>
      <c r="F50" s="235"/>
    </row>
    <row r="51" spans="2:7" s="190" customFormat="1" ht="14.25">
      <c r="B51" s="232"/>
      <c r="C51" s="232"/>
      <c r="G51" s="233"/>
    </row>
    <row r="52" spans="2:7" s="190" customFormat="1" ht="14.25">
      <c r="B52" s="232"/>
      <c r="C52" s="232"/>
      <c r="G52" s="233"/>
    </row>
    <row r="53" ht="14.25"/>
  </sheetData>
  <sheetProtection/>
  <mergeCells count="11">
    <mergeCell ref="A2:I2"/>
    <mergeCell ref="H3:I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42" top="0.54" bottom="0.56" header="0.51" footer="0.51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08"/>
  <sheetViews>
    <sheetView showGridLines="0" workbookViewId="0" topLeftCell="A1265">
      <selection activeCell="D1285" sqref="D1285"/>
    </sheetView>
  </sheetViews>
  <sheetFormatPr defaultColWidth="9.00390625" defaultRowHeight="14.25"/>
  <cols>
    <col min="1" max="1" width="46.00390625" style="116" customWidth="1"/>
    <col min="2" max="2" width="28.125" style="116" customWidth="1"/>
    <col min="3" max="16384" width="9.00390625" style="171" customWidth="1"/>
  </cols>
  <sheetData>
    <row r="1" ht="14.25">
      <c r="A1" s="172"/>
    </row>
    <row r="2" spans="1:2" ht="43.5" customHeight="1">
      <c r="A2" s="173" t="s">
        <v>91</v>
      </c>
      <c r="B2" s="28"/>
    </row>
    <row r="3" spans="1:2" ht="22.5">
      <c r="A3" s="173"/>
      <c r="B3" s="28"/>
    </row>
    <row r="4" ht="14.25"/>
    <row r="5" spans="1:2" ht="21" customHeight="1">
      <c r="A5" s="65" t="s">
        <v>47</v>
      </c>
      <c r="B5" s="65" t="s">
        <v>92</v>
      </c>
    </row>
    <row r="6" spans="1:2" ht="30" customHeight="1">
      <c r="A6" s="39" t="s">
        <v>93</v>
      </c>
      <c r="B6" s="174">
        <f>SUM(B7,B19,B28,B39,B51,B62,B73,B85,B94,B108,B118,B127,B138,B152,B159,B167,B173,B180,B187,B194,B201,B207,B215,B221,B227,B233,B250,)</f>
        <v>26178.450000000004</v>
      </c>
    </row>
    <row r="7" spans="1:2" ht="29.25" customHeight="1">
      <c r="A7" s="175" t="s">
        <v>94</v>
      </c>
      <c r="B7" s="174">
        <f>SUM(B8:B18)</f>
        <v>399.18</v>
      </c>
    </row>
    <row r="8" spans="1:2" ht="14.25">
      <c r="A8" s="175" t="s">
        <v>95</v>
      </c>
      <c r="B8" s="174">
        <v>376.68</v>
      </c>
    </row>
    <row r="9" spans="1:2" ht="14.25">
      <c r="A9" s="175" t="s">
        <v>96</v>
      </c>
      <c r="B9" s="174">
        <v>6</v>
      </c>
    </row>
    <row r="10" spans="1:2" ht="14.25">
      <c r="A10" s="176" t="s">
        <v>97</v>
      </c>
      <c r="B10" s="174"/>
    </row>
    <row r="11" spans="1:2" ht="14.25">
      <c r="A11" s="176" t="s">
        <v>98</v>
      </c>
      <c r="B11" s="174">
        <v>10</v>
      </c>
    </row>
    <row r="12" spans="1:2" ht="15" customHeight="1">
      <c r="A12" s="176" t="s">
        <v>99</v>
      </c>
      <c r="B12" s="174"/>
    </row>
    <row r="13" spans="1:2" ht="14.25">
      <c r="A13" s="39" t="s">
        <v>100</v>
      </c>
      <c r="B13" s="174"/>
    </row>
    <row r="14" spans="1:2" ht="14.25">
      <c r="A14" s="39" t="s">
        <v>101</v>
      </c>
      <c r="B14" s="174"/>
    </row>
    <row r="15" spans="1:2" ht="14.25">
      <c r="A15" s="39" t="s">
        <v>102</v>
      </c>
      <c r="B15" s="174">
        <v>6.5</v>
      </c>
    </row>
    <row r="16" spans="1:2" ht="14.25">
      <c r="A16" s="39" t="s">
        <v>103</v>
      </c>
      <c r="B16" s="174"/>
    </row>
    <row r="17" spans="1:2" ht="14.25">
      <c r="A17" s="39" t="s">
        <v>104</v>
      </c>
      <c r="B17" s="174"/>
    </row>
    <row r="18" spans="1:2" ht="14.25">
      <c r="A18" s="39" t="s">
        <v>105</v>
      </c>
      <c r="B18" s="174"/>
    </row>
    <row r="19" spans="1:2" ht="14.25">
      <c r="A19" s="175" t="s">
        <v>106</v>
      </c>
      <c r="B19" s="174">
        <f>SUM(B20:B27)</f>
        <v>316.41</v>
      </c>
    </row>
    <row r="20" spans="1:2" ht="14.25">
      <c r="A20" s="175" t="s">
        <v>95</v>
      </c>
      <c r="B20" s="174">
        <v>303.91</v>
      </c>
    </row>
    <row r="21" spans="1:2" ht="14.25">
      <c r="A21" s="175" t="s">
        <v>96</v>
      </c>
      <c r="B21" s="174">
        <v>12.5</v>
      </c>
    </row>
    <row r="22" spans="1:2" ht="14.25">
      <c r="A22" s="176" t="s">
        <v>97</v>
      </c>
      <c r="B22" s="174"/>
    </row>
    <row r="23" spans="1:2" ht="14.25">
      <c r="A23" s="176" t="s">
        <v>107</v>
      </c>
      <c r="B23" s="174"/>
    </row>
    <row r="24" spans="1:2" ht="14.25">
      <c r="A24" s="176" t="s">
        <v>108</v>
      </c>
      <c r="B24" s="174"/>
    </row>
    <row r="25" spans="1:2" ht="14.25">
      <c r="A25" s="176" t="s">
        <v>109</v>
      </c>
      <c r="B25" s="174"/>
    </row>
    <row r="26" spans="1:2" ht="14.25">
      <c r="A26" s="176" t="s">
        <v>104</v>
      </c>
      <c r="B26" s="174"/>
    </row>
    <row r="27" spans="1:2" ht="14.25">
      <c r="A27" s="176" t="s">
        <v>110</v>
      </c>
      <c r="B27" s="174"/>
    </row>
    <row r="28" spans="1:2" ht="14.25">
      <c r="A28" s="175" t="s">
        <v>111</v>
      </c>
      <c r="B28" s="174">
        <f>SUM(B29:B38)</f>
        <v>12589.9</v>
      </c>
    </row>
    <row r="29" spans="1:2" ht="14.25">
      <c r="A29" s="175" t="s">
        <v>95</v>
      </c>
      <c r="B29" s="174">
        <v>6059.01</v>
      </c>
    </row>
    <row r="30" spans="1:2" ht="14.25">
      <c r="A30" s="175" t="s">
        <v>96</v>
      </c>
      <c r="B30" s="174">
        <v>2717.95</v>
      </c>
    </row>
    <row r="31" spans="1:2" s="170" customFormat="1" ht="13.5">
      <c r="A31" s="176" t="s">
        <v>97</v>
      </c>
      <c r="B31" s="174"/>
    </row>
    <row r="32" spans="1:2" ht="14.25">
      <c r="A32" s="176" t="s">
        <v>112</v>
      </c>
      <c r="B32" s="174"/>
    </row>
    <row r="33" spans="1:2" ht="14.25">
      <c r="A33" s="176" t="s">
        <v>113</v>
      </c>
      <c r="B33" s="174"/>
    </row>
    <row r="34" spans="1:2" ht="14.25">
      <c r="A34" s="177" t="s">
        <v>114</v>
      </c>
      <c r="B34" s="174"/>
    </row>
    <row r="35" spans="1:2" ht="14.25">
      <c r="A35" s="175" t="s">
        <v>115</v>
      </c>
      <c r="B35" s="174">
        <v>150</v>
      </c>
    </row>
    <row r="36" spans="1:2" ht="14.25">
      <c r="A36" s="176" t="s">
        <v>116</v>
      </c>
      <c r="B36" s="174"/>
    </row>
    <row r="37" spans="1:2" ht="14.25">
      <c r="A37" s="176" t="s">
        <v>104</v>
      </c>
      <c r="B37" s="174">
        <v>10.5</v>
      </c>
    </row>
    <row r="38" spans="1:2" ht="14.25">
      <c r="A38" s="176" t="s">
        <v>117</v>
      </c>
      <c r="B38" s="174">
        <v>3652.44</v>
      </c>
    </row>
    <row r="39" spans="1:2" ht="14.25">
      <c r="A39" s="175" t="s">
        <v>118</v>
      </c>
      <c r="B39" s="174">
        <f>SUM(B40:B50)</f>
        <v>664.57</v>
      </c>
    </row>
    <row r="40" spans="1:2" ht="14.25">
      <c r="A40" s="175" t="s">
        <v>95</v>
      </c>
      <c r="B40" s="174">
        <v>624.57</v>
      </c>
    </row>
    <row r="41" spans="1:2" ht="14.25">
      <c r="A41" s="175" t="s">
        <v>96</v>
      </c>
      <c r="B41" s="174">
        <v>40</v>
      </c>
    </row>
    <row r="42" spans="1:2" ht="14.25">
      <c r="A42" s="176" t="s">
        <v>97</v>
      </c>
      <c r="B42" s="174"/>
    </row>
    <row r="43" spans="1:2" ht="14.25">
      <c r="A43" s="176" t="s">
        <v>119</v>
      </c>
      <c r="B43" s="174"/>
    </row>
    <row r="44" spans="1:2" ht="14.25">
      <c r="A44" s="176" t="s">
        <v>120</v>
      </c>
      <c r="B44" s="174"/>
    </row>
    <row r="45" spans="1:2" ht="14.25">
      <c r="A45" s="175" t="s">
        <v>121</v>
      </c>
      <c r="B45" s="174"/>
    </row>
    <row r="46" spans="1:2" ht="14.25">
      <c r="A46" s="175" t="s">
        <v>122</v>
      </c>
      <c r="B46" s="174"/>
    </row>
    <row r="47" spans="1:2" ht="14.25">
      <c r="A47" s="175" t="s">
        <v>123</v>
      </c>
      <c r="B47" s="174"/>
    </row>
    <row r="48" spans="1:2" ht="14.25">
      <c r="A48" s="175" t="s">
        <v>124</v>
      </c>
      <c r="B48" s="174"/>
    </row>
    <row r="49" spans="1:2" ht="14.25">
      <c r="A49" s="175" t="s">
        <v>104</v>
      </c>
      <c r="B49" s="174"/>
    </row>
    <row r="50" spans="1:2" ht="14.25">
      <c r="A50" s="176" t="s">
        <v>125</v>
      </c>
      <c r="B50" s="174"/>
    </row>
    <row r="51" spans="1:2" ht="14.25">
      <c r="A51" s="176" t="s">
        <v>126</v>
      </c>
      <c r="B51" s="174">
        <f>SUM(B52:B61)</f>
        <v>328.02</v>
      </c>
    </row>
    <row r="52" spans="1:2" ht="14.25">
      <c r="A52" s="176" t="s">
        <v>95</v>
      </c>
      <c r="B52" s="174">
        <v>175.62</v>
      </c>
    </row>
    <row r="53" spans="1:2" ht="14.25">
      <c r="A53" s="39" t="s">
        <v>96</v>
      </c>
      <c r="B53" s="174">
        <v>20</v>
      </c>
    </row>
    <row r="54" spans="1:2" ht="14.25">
      <c r="A54" s="175" t="s">
        <v>97</v>
      </c>
      <c r="B54" s="174"/>
    </row>
    <row r="55" spans="1:2" ht="14.25">
      <c r="A55" s="175" t="s">
        <v>127</v>
      </c>
      <c r="B55" s="174"/>
    </row>
    <row r="56" spans="1:2" ht="14.25">
      <c r="A56" s="175" t="s">
        <v>128</v>
      </c>
      <c r="B56" s="174">
        <v>33.85</v>
      </c>
    </row>
    <row r="57" spans="1:2" ht="14.25">
      <c r="A57" s="176" t="s">
        <v>129</v>
      </c>
      <c r="B57" s="174"/>
    </row>
    <row r="58" spans="1:2" ht="14.25">
      <c r="A58" s="176" t="s">
        <v>130</v>
      </c>
      <c r="B58" s="174">
        <v>73.55</v>
      </c>
    </row>
    <row r="59" spans="1:2" ht="14.25">
      <c r="A59" s="176" t="s">
        <v>131</v>
      </c>
      <c r="B59" s="174"/>
    </row>
    <row r="60" spans="1:2" ht="14.25">
      <c r="A60" s="175" t="s">
        <v>104</v>
      </c>
      <c r="B60" s="174"/>
    </row>
    <row r="61" spans="1:2" ht="14.25">
      <c r="A61" s="176" t="s">
        <v>132</v>
      </c>
      <c r="B61" s="174">
        <v>25</v>
      </c>
    </row>
    <row r="62" spans="1:2" ht="14.25">
      <c r="A62" s="177" t="s">
        <v>133</v>
      </c>
      <c r="B62" s="174">
        <f>SUM(B63:B72)</f>
        <v>2336.39</v>
      </c>
    </row>
    <row r="63" spans="1:2" ht="14.25">
      <c r="A63" s="176" t="s">
        <v>95</v>
      </c>
      <c r="B63" s="174">
        <v>538.42</v>
      </c>
    </row>
    <row r="64" spans="1:2" ht="14.25">
      <c r="A64" s="39" t="s">
        <v>96</v>
      </c>
      <c r="B64" s="174">
        <v>70.77</v>
      </c>
    </row>
    <row r="65" spans="1:2" ht="14.25">
      <c r="A65" s="39" t="s">
        <v>97</v>
      </c>
      <c r="B65" s="174"/>
    </row>
    <row r="66" spans="1:2" ht="14.25">
      <c r="A66" s="39" t="s">
        <v>134</v>
      </c>
      <c r="B66" s="174">
        <v>2</v>
      </c>
    </row>
    <row r="67" spans="1:2" ht="14.25">
      <c r="A67" s="39" t="s">
        <v>135</v>
      </c>
      <c r="B67" s="174"/>
    </row>
    <row r="68" spans="1:2" ht="14.25">
      <c r="A68" s="39" t="s">
        <v>136</v>
      </c>
      <c r="B68" s="174">
        <v>5</v>
      </c>
    </row>
    <row r="69" spans="1:2" ht="14.25">
      <c r="A69" s="175" t="s">
        <v>137</v>
      </c>
      <c r="B69" s="174">
        <v>130.2</v>
      </c>
    </row>
    <row r="70" spans="1:2" ht="14.25">
      <c r="A70" s="176" t="s">
        <v>138</v>
      </c>
      <c r="B70" s="174">
        <v>80</v>
      </c>
    </row>
    <row r="71" spans="1:2" ht="14.25">
      <c r="A71" s="176" t="s">
        <v>104</v>
      </c>
      <c r="B71" s="174"/>
    </row>
    <row r="72" spans="1:2" ht="14.25">
      <c r="A72" s="176" t="s">
        <v>139</v>
      </c>
      <c r="B72" s="174">
        <v>1510</v>
      </c>
    </row>
    <row r="73" spans="1:2" ht="14.25">
      <c r="A73" s="175" t="s">
        <v>140</v>
      </c>
      <c r="B73" s="174">
        <f>SUM(B74:B84)</f>
        <v>0</v>
      </c>
    </row>
    <row r="74" spans="1:2" ht="14.25">
      <c r="A74" s="175" t="s">
        <v>95</v>
      </c>
      <c r="B74" s="174"/>
    </row>
    <row r="75" spans="1:2" ht="14.25">
      <c r="A75" s="175" t="s">
        <v>96</v>
      </c>
      <c r="B75" s="174"/>
    </row>
    <row r="76" spans="1:2" ht="14.25">
      <c r="A76" s="176" t="s">
        <v>97</v>
      </c>
      <c r="B76" s="174"/>
    </row>
    <row r="77" spans="1:2" ht="14.25">
      <c r="A77" s="176" t="s">
        <v>141</v>
      </c>
      <c r="B77" s="174"/>
    </row>
    <row r="78" spans="1:2" ht="14.25">
      <c r="A78" s="176" t="s">
        <v>142</v>
      </c>
      <c r="B78" s="174"/>
    </row>
    <row r="79" spans="1:2" s="171" customFormat="1" ht="14.25">
      <c r="A79" s="39" t="s">
        <v>143</v>
      </c>
      <c r="B79" s="174"/>
    </row>
    <row r="80" spans="1:2" ht="14.25">
      <c r="A80" s="175" t="s">
        <v>144</v>
      </c>
      <c r="B80" s="174"/>
    </row>
    <row r="81" spans="1:2" ht="14.25">
      <c r="A81" s="175" t="s">
        <v>145</v>
      </c>
      <c r="B81" s="174"/>
    </row>
    <row r="82" spans="1:2" ht="14.25">
      <c r="A82" s="175" t="s">
        <v>137</v>
      </c>
      <c r="B82" s="174"/>
    </row>
    <row r="83" spans="1:2" ht="14.25">
      <c r="A83" s="176" t="s">
        <v>104</v>
      </c>
      <c r="B83" s="174"/>
    </row>
    <row r="84" spans="1:2" ht="14.25">
      <c r="A84" s="176" t="s">
        <v>146</v>
      </c>
      <c r="B84" s="174"/>
    </row>
    <row r="85" spans="1:2" ht="14.25">
      <c r="A85" s="176" t="s">
        <v>147</v>
      </c>
      <c r="B85" s="174">
        <f>SUM(B86:B93)</f>
        <v>24.74</v>
      </c>
    </row>
    <row r="86" spans="1:2" ht="14.25">
      <c r="A86" s="175" t="s">
        <v>95</v>
      </c>
      <c r="B86" s="174"/>
    </row>
    <row r="87" spans="1:2" ht="14.25">
      <c r="A87" s="175" t="s">
        <v>96</v>
      </c>
      <c r="B87" s="174"/>
    </row>
    <row r="88" spans="1:2" ht="14.25">
      <c r="A88" s="175" t="s">
        <v>97</v>
      </c>
      <c r="B88" s="174"/>
    </row>
    <row r="89" spans="1:2" ht="14.25">
      <c r="A89" s="178" t="s">
        <v>148</v>
      </c>
      <c r="B89" s="174">
        <v>24.74</v>
      </c>
    </row>
    <row r="90" spans="1:2" ht="14.25">
      <c r="A90" s="176" t="s">
        <v>149</v>
      </c>
      <c r="B90" s="174"/>
    </row>
    <row r="91" spans="1:2" ht="14.25">
      <c r="A91" s="176" t="s">
        <v>137</v>
      </c>
      <c r="B91" s="174"/>
    </row>
    <row r="92" spans="1:2" ht="14.25">
      <c r="A92" s="176" t="s">
        <v>104</v>
      </c>
      <c r="B92" s="174"/>
    </row>
    <row r="93" spans="1:2" ht="14.25">
      <c r="A93" s="39" t="s">
        <v>150</v>
      </c>
      <c r="B93" s="174"/>
    </row>
    <row r="94" spans="1:2" ht="14.25">
      <c r="A94" s="175" t="s">
        <v>151</v>
      </c>
      <c r="B94" s="174">
        <f>SUM(B95:B107)</f>
        <v>0</v>
      </c>
    </row>
    <row r="95" spans="1:2" s="171" customFormat="1" ht="14.25">
      <c r="A95" s="175" t="s">
        <v>95</v>
      </c>
      <c r="B95" s="174"/>
    </row>
    <row r="96" spans="1:2" ht="14.25">
      <c r="A96" s="176" t="s">
        <v>96</v>
      </c>
      <c r="B96" s="174"/>
    </row>
    <row r="97" spans="1:2" ht="14.25">
      <c r="A97" s="176" t="s">
        <v>97</v>
      </c>
      <c r="B97" s="174"/>
    </row>
    <row r="98" spans="1:2" ht="14.25">
      <c r="A98" s="176" t="s">
        <v>152</v>
      </c>
      <c r="B98" s="174"/>
    </row>
    <row r="99" spans="1:2" ht="14.25">
      <c r="A99" s="175" t="s">
        <v>153</v>
      </c>
      <c r="B99" s="174"/>
    </row>
    <row r="100" spans="1:2" ht="14.25">
      <c r="A100" s="179" t="s">
        <v>154</v>
      </c>
      <c r="B100" s="174"/>
    </row>
    <row r="101" spans="1:2" ht="14.25">
      <c r="A101" s="175" t="s">
        <v>137</v>
      </c>
      <c r="B101" s="174"/>
    </row>
    <row r="102" spans="1:2" ht="14.25">
      <c r="A102" s="179" t="s">
        <v>155</v>
      </c>
      <c r="B102" s="174"/>
    </row>
    <row r="103" spans="1:2" ht="14.25">
      <c r="A103" s="179" t="s">
        <v>156</v>
      </c>
      <c r="B103" s="174"/>
    </row>
    <row r="104" spans="1:2" ht="14.25">
      <c r="A104" s="179" t="s">
        <v>157</v>
      </c>
      <c r="B104" s="174"/>
    </row>
    <row r="105" spans="1:2" ht="14.25">
      <c r="A105" s="179" t="s">
        <v>158</v>
      </c>
      <c r="B105" s="174"/>
    </row>
    <row r="106" spans="1:2" ht="14.25">
      <c r="A106" s="176" t="s">
        <v>104</v>
      </c>
      <c r="B106" s="174"/>
    </row>
    <row r="107" spans="1:2" ht="14.25">
      <c r="A107" s="176" t="s">
        <v>159</v>
      </c>
      <c r="B107" s="174"/>
    </row>
    <row r="108" spans="1:2" s="171" customFormat="1" ht="14.25">
      <c r="A108" s="176" t="s">
        <v>160</v>
      </c>
      <c r="B108" s="174">
        <f>SUM(B109:B117)</f>
        <v>3599.36</v>
      </c>
    </row>
    <row r="109" spans="1:2" ht="14.25">
      <c r="A109" s="176" t="s">
        <v>95</v>
      </c>
      <c r="B109" s="174">
        <v>481.08</v>
      </c>
    </row>
    <row r="110" spans="1:2" ht="14.25">
      <c r="A110" s="175" t="s">
        <v>96</v>
      </c>
      <c r="B110" s="174">
        <v>3118.28</v>
      </c>
    </row>
    <row r="111" spans="1:2" ht="14.25">
      <c r="A111" s="175" t="s">
        <v>97</v>
      </c>
      <c r="B111" s="174"/>
    </row>
    <row r="112" spans="1:2" ht="14.25">
      <c r="A112" s="175" t="s">
        <v>161</v>
      </c>
      <c r="B112" s="174"/>
    </row>
    <row r="113" spans="1:2" ht="14.25">
      <c r="A113" s="176" t="s">
        <v>162</v>
      </c>
      <c r="B113" s="174"/>
    </row>
    <row r="114" spans="1:2" ht="14.25">
      <c r="A114" s="176" t="s">
        <v>163</v>
      </c>
      <c r="B114" s="174"/>
    </row>
    <row r="115" spans="1:2" s="171" customFormat="1" ht="14.25">
      <c r="A115" s="175" t="s">
        <v>164</v>
      </c>
      <c r="B115" s="174"/>
    </row>
    <row r="116" spans="1:2" ht="14.25">
      <c r="A116" s="178" t="s">
        <v>104</v>
      </c>
      <c r="B116" s="174"/>
    </row>
    <row r="117" spans="1:2" ht="14.25">
      <c r="A117" s="176" t="s">
        <v>165</v>
      </c>
      <c r="B117" s="174"/>
    </row>
    <row r="118" spans="1:2" ht="14.25">
      <c r="A118" s="180" t="s">
        <v>166</v>
      </c>
      <c r="B118" s="174">
        <f>SUM(B119:B126)</f>
        <v>683.37</v>
      </c>
    </row>
    <row r="119" spans="1:2" ht="14.25">
      <c r="A119" s="175" t="s">
        <v>95</v>
      </c>
      <c r="B119" s="174">
        <v>234.66</v>
      </c>
    </row>
    <row r="120" spans="1:2" ht="14.25">
      <c r="A120" s="175" t="s">
        <v>96</v>
      </c>
      <c r="B120" s="174">
        <v>15.85</v>
      </c>
    </row>
    <row r="121" spans="1:2" ht="14.25">
      <c r="A121" s="175" t="s">
        <v>97</v>
      </c>
      <c r="B121" s="174"/>
    </row>
    <row r="122" spans="1:2" ht="14.25">
      <c r="A122" s="176" t="s">
        <v>167</v>
      </c>
      <c r="B122" s="174"/>
    </row>
    <row r="123" spans="1:2" ht="14.25">
      <c r="A123" s="176" t="s">
        <v>168</v>
      </c>
      <c r="B123" s="174"/>
    </row>
    <row r="124" spans="1:2" ht="14.25">
      <c r="A124" s="176" t="s">
        <v>169</v>
      </c>
      <c r="B124" s="174"/>
    </row>
    <row r="125" spans="1:2" ht="14.25">
      <c r="A125" s="175" t="s">
        <v>104</v>
      </c>
      <c r="B125" s="174"/>
    </row>
    <row r="126" spans="1:2" s="171" customFormat="1" ht="14.25">
      <c r="A126" s="175" t="s">
        <v>170</v>
      </c>
      <c r="B126" s="174">
        <v>432.86</v>
      </c>
    </row>
    <row r="127" spans="1:2" ht="14.25">
      <c r="A127" s="39" t="s">
        <v>171</v>
      </c>
      <c r="B127" s="174">
        <f>SUM(B128:B137)</f>
        <v>2196.42</v>
      </c>
    </row>
    <row r="128" spans="1:2" ht="14.25">
      <c r="A128" s="175" t="s">
        <v>95</v>
      </c>
      <c r="B128" s="174">
        <v>1203.1</v>
      </c>
    </row>
    <row r="129" spans="1:2" ht="14.25">
      <c r="A129" s="175" t="s">
        <v>96</v>
      </c>
      <c r="B129" s="174">
        <v>789.32</v>
      </c>
    </row>
    <row r="130" spans="1:2" ht="14.25">
      <c r="A130" s="175" t="s">
        <v>97</v>
      </c>
      <c r="B130" s="174"/>
    </row>
    <row r="131" spans="1:2" ht="14.25">
      <c r="A131" s="176" t="s">
        <v>172</v>
      </c>
      <c r="B131" s="174"/>
    </row>
    <row r="132" spans="1:2" ht="14.25">
      <c r="A132" s="176" t="s">
        <v>173</v>
      </c>
      <c r="B132" s="174"/>
    </row>
    <row r="133" spans="1:2" ht="14.25">
      <c r="A133" s="176" t="s">
        <v>174</v>
      </c>
      <c r="B133" s="174"/>
    </row>
    <row r="134" spans="1:2" ht="14.25">
      <c r="A134" s="175" t="s">
        <v>175</v>
      </c>
      <c r="B134" s="174"/>
    </row>
    <row r="135" spans="1:2" ht="14.25">
      <c r="A135" s="175" t="s">
        <v>176</v>
      </c>
      <c r="B135" s="174">
        <v>196</v>
      </c>
    </row>
    <row r="136" spans="1:2" ht="14.25">
      <c r="A136" s="175" t="s">
        <v>104</v>
      </c>
      <c r="B136" s="174"/>
    </row>
    <row r="137" spans="1:2" ht="14.25">
      <c r="A137" s="176" t="s">
        <v>177</v>
      </c>
      <c r="B137" s="174">
        <v>8</v>
      </c>
    </row>
    <row r="138" spans="1:2" ht="14.25">
      <c r="A138" s="176" t="s">
        <v>178</v>
      </c>
      <c r="B138" s="174">
        <f>SUM(B139:B151)</f>
        <v>0</v>
      </c>
    </row>
    <row r="139" spans="1:2" ht="14.25">
      <c r="A139" s="176" t="s">
        <v>95</v>
      </c>
      <c r="B139" s="174"/>
    </row>
    <row r="140" spans="1:2" ht="14.25">
      <c r="A140" s="39" t="s">
        <v>96</v>
      </c>
      <c r="B140" s="174"/>
    </row>
    <row r="141" spans="1:2" ht="14.25">
      <c r="A141" s="175" t="s">
        <v>97</v>
      </c>
      <c r="B141" s="174"/>
    </row>
    <row r="142" spans="1:2" ht="14.25">
      <c r="A142" s="175" t="s">
        <v>179</v>
      </c>
      <c r="B142" s="174"/>
    </row>
    <row r="143" spans="1:2" ht="14.25">
      <c r="A143" s="175" t="s">
        <v>180</v>
      </c>
      <c r="B143" s="174"/>
    </row>
    <row r="144" spans="1:2" ht="14.25">
      <c r="A144" s="178" t="s">
        <v>181</v>
      </c>
      <c r="B144" s="174"/>
    </row>
    <row r="145" spans="1:2" ht="14.25">
      <c r="A145" s="176" t="s">
        <v>182</v>
      </c>
      <c r="B145" s="174"/>
    </row>
    <row r="146" spans="1:2" ht="14.25">
      <c r="A146" s="176" t="s">
        <v>183</v>
      </c>
      <c r="B146" s="174"/>
    </row>
    <row r="147" spans="1:2" ht="14.25">
      <c r="A147" s="175" t="s">
        <v>184</v>
      </c>
      <c r="B147" s="174"/>
    </row>
    <row r="148" spans="1:2" ht="14.25">
      <c r="A148" s="179" t="s">
        <v>185</v>
      </c>
      <c r="B148" s="174"/>
    </row>
    <row r="149" spans="1:2" ht="14.25">
      <c r="A149" s="179" t="s">
        <v>186</v>
      </c>
      <c r="B149" s="174"/>
    </row>
    <row r="150" spans="1:2" ht="14.25">
      <c r="A150" s="175" t="s">
        <v>104</v>
      </c>
      <c r="B150" s="174"/>
    </row>
    <row r="151" spans="1:2" ht="14.25">
      <c r="A151" s="175" t="s">
        <v>187</v>
      </c>
      <c r="B151" s="174"/>
    </row>
    <row r="152" spans="1:2" ht="14.25">
      <c r="A152" s="175" t="s">
        <v>188</v>
      </c>
      <c r="B152" s="174">
        <f>SUM(B153:B158)</f>
        <v>0</v>
      </c>
    </row>
    <row r="153" spans="1:2" ht="14.25">
      <c r="A153" s="175" t="s">
        <v>95</v>
      </c>
      <c r="B153" s="174"/>
    </row>
    <row r="154" spans="1:2" ht="14.25">
      <c r="A154" s="175" t="s">
        <v>96</v>
      </c>
      <c r="B154" s="174"/>
    </row>
    <row r="155" spans="1:2" ht="14.25">
      <c r="A155" s="176" t="s">
        <v>97</v>
      </c>
      <c r="B155" s="174"/>
    </row>
    <row r="156" spans="1:2" ht="14.25">
      <c r="A156" s="176" t="s">
        <v>189</v>
      </c>
      <c r="B156" s="174"/>
    </row>
    <row r="157" spans="1:2" ht="14.25">
      <c r="A157" s="176" t="s">
        <v>104</v>
      </c>
      <c r="B157" s="174"/>
    </row>
    <row r="158" spans="1:2" ht="14.25">
      <c r="A158" s="39" t="s">
        <v>190</v>
      </c>
      <c r="B158" s="174"/>
    </row>
    <row r="159" spans="1:2" ht="14.25">
      <c r="A159" s="175" t="s">
        <v>191</v>
      </c>
      <c r="B159" s="174">
        <f>SUM(B160:B166)</f>
        <v>0</v>
      </c>
    </row>
    <row r="160" spans="1:2" ht="14.25">
      <c r="A160" s="175" t="s">
        <v>95</v>
      </c>
      <c r="B160" s="174"/>
    </row>
    <row r="161" spans="1:2" ht="14.25">
      <c r="A161" s="176" t="s">
        <v>96</v>
      </c>
      <c r="B161" s="174"/>
    </row>
    <row r="162" spans="1:2" ht="14.25">
      <c r="A162" s="176" t="s">
        <v>97</v>
      </c>
      <c r="B162" s="174"/>
    </row>
    <row r="163" spans="1:2" ht="14.25">
      <c r="A163" s="176" t="s">
        <v>192</v>
      </c>
      <c r="B163" s="174"/>
    </row>
    <row r="164" spans="1:2" ht="14.25">
      <c r="A164" s="39" t="s">
        <v>193</v>
      </c>
      <c r="B164" s="174"/>
    </row>
    <row r="165" spans="1:2" ht="14.25">
      <c r="A165" s="175" t="s">
        <v>104</v>
      </c>
      <c r="B165" s="174"/>
    </row>
    <row r="166" spans="1:2" ht="14.25">
      <c r="A166" s="175" t="s">
        <v>194</v>
      </c>
      <c r="B166" s="174"/>
    </row>
    <row r="167" spans="1:2" ht="14.25">
      <c r="A167" s="176" t="s">
        <v>195</v>
      </c>
      <c r="B167" s="174">
        <f>SUM(B168:B172)</f>
        <v>0</v>
      </c>
    </row>
    <row r="168" spans="1:2" ht="14.25">
      <c r="A168" s="176" t="s">
        <v>95</v>
      </c>
      <c r="B168" s="174"/>
    </row>
    <row r="169" spans="1:2" ht="14.25">
      <c r="A169" s="176" t="s">
        <v>96</v>
      </c>
      <c r="B169" s="174"/>
    </row>
    <row r="170" spans="1:2" ht="14.25">
      <c r="A170" s="175" t="s">
        <v>97</v>
      </c>
      <c r="B170" s="174"/>
    </row>
    <row r="171" spans="1:2" ht="14.25">
      <c r="A171" s="177" t="s">
        <v>196</v>
      </c>
      <c r="B171" s="174"/>
    </row>
    <row r="172" spans="1:2" ht="14.25">
      <c r="A172" s="175" t="s">
        <v>197</v>
      </c>
      <c r="B172" s="174"/>
    </row>
    <row r="173" spans="1:2" ht="14.25">
      <c r="A173" s="176" t="s">
        <v>198</v>
      </c>
      <c r="B173" s="174">
        <f>SUM(B174:B179)</f>
        <v>0</v>
      </c>
    </row>
    <row r="174" spans="1:2" ht="14.25">
      <c r="A174" s="176" t="s">
        <v>95</v>
      </c>
      <c r="B174" s="174"/>
    </row>
    <row r="175" spans="1:2" ht="14.25">
      <c r="A175" s="176" t="s">
        <v>96</v>
      </c>
      <c r="B175" s="174"/>
    </row>
    <row r="176" spans="1:2" ht="14.25">
      <c r="A176" s="39" t="s">
        <v>97</v>
      </c>
      <c r="B176" s="174"/>
    </row>
    <row r="177" spans="1:2" ht="14.25">
      <c r="A177" s="175" t="s">
        <v>109</v>
      </c>
      <c r="B177" s="174"/>
    </row>
    <row r="178" spans="1:2" ht="14.25">
      <c r="A178" s="175" t="s">
        <v>104</v>
      </c>
      <c r="B178" s="174"/>
    </row>
    <row r="179" spans="1:2" ht="14.25">
      <c r="A179" s="175" t="s">
        <v>199</v>
      </c>
      <c r="B179" s="174"/>
    </row>
    <row r="180" spans="1:2" ht="14.25">
      <c r="A180" s="176" t="s">
        <v>200</v>
      </c>
      <c r="B180" s="174">
        <f>SUM(B181:B186)</f>
        <v>324.08</v>
      </c>
    </row>
    <row r="181" spans="1:2" s="171" customFormat="1" ht="14.25">
      <c r="A181" s="176" t="s">
        <v>95</v>
      </c>
      <c r="B181" s="174">
        <v>1.5</v>
      </c>
    </row>
    <row r="182" spans="1:2" ht="14.25">
      <c r="A182" s="176" t="s">
        <v>96</v>
      </c>
      <c r="B182" s="174"/>
    </row>
    <row r="183" spans="1:2" ht="14.25">
      <c r="A183" s="175" t="s">
        <v>97</v>
      </c>
      <c r="B183" s="174"/>
    </row>
    <row r="184" spans="1:2" ht="14.25">
      <c r="A184" s="179" t="s">
        <v>201</v>
      </c>
      <c r="B184" s="174"/>
    </row>
    <row r="185" spans="1:2" ht="14.25">
      <c r="A185" s="176" t="s">
        <v>104</v>
      </c>
      <c r="B185" s="174"/>
    </row>
    <row r="186" spans="1:2" ht="14.25">
      <c r="A186" s="176" t="s">
        <v>202</v>
      </c>
      <c r="B186" s="174">
        <v>322.58</v>
      </c>
    </row>
    <row r="187" spans="1:2" ht="14.25">
      <c r="A187" s="176" t="s">
        <v>203</v>
      </c>
      <c r="B187" s="174">
        <f>SUM(B188:B193)</f>
        <v>459.24</v>
      </c>
    </row>
    <row r="188" spans="1:2" ht="14.25">
      <c r="A188" s="176" t="s">
        <v>95</v>
      </c>
      <c r="B188" s="174">
        <v>275.58</v>
      </c>
    </row>
    <row r="189" spans="1:2" ht="14.25">
      <c r="A189" s="175" t="s">
        <v>96</v>
      </c>
      <c r="B189" s="174">
        <v>153.66</v>
      </c>
    </row>
    <row r="190" spans="1:2" ht="14.25">
      <c r="A190" s="175" t="s">
        <v>97</v>
      </c>
      <c r="B190" s="174"/>
    </row>
    <row r="191" spans="1:2" ht="15.75" customHeight="1">
      <c r="A191" s="175" t="s">
        <v>204</v>
      </c>
      <c r="B191" s="174">
        <v>30</v>
      </c>
    </row>
    <row r="192" spans="1:2" ht="14.25">
      <c r="A192" s="176" t="s">
        <v>104</v>
      </c>
      <c r="B192" s="174"/>
    </row>
    <row r="193" spans="1:2" ht="14.25">
      <c r="A193" s="176" t="s">
        <v>205</v>
      </c>
      <c r="B193" s="174"/>
    </row>
    <row r="194" spans="1:2" ht="14.25">
      <c r="A194" s="176" t="s">
        <v>206</v>
      </c>
      <c r="B194" s="37">
        <f>SUM(B195:B200)</f>
        <v>10.24</v>
      </c>
    </row>
    <row r="195" spans="1:2" ht="14.25">
      <c r="A195" s="175" t="s">
        <v>95</v>
      </c>
      <c r="B195" s="174"/>
    </row>
    <row r="196" spans="1:2" ht="14.25">
      <c r="A196" s="175" t="s">
        <v>96</v>
      </c>
      <c r="B196" s="174"/>
    </row>
    <row r="197" spans="1:2" ht="15.75" customHeight="1">
      <c r="A197" s="175" t="s">
        <v>97</v>
      </c>
      <c r="B197" s="174"/>
    </row>
    <row r="198" spans="1:2" ht="14.25">
      <c r="A198" s="179" t="s">
        <v>207</v>
      </c>
      <c r="B198" s="174">
        <v>10.24</v>
      </c>
    </row>
    <row r="199" spans="1:2" ht="14.25">
      <c r="A199" s="175" t="s">
        <v>104</v>
      </c>
      <c r="B199" s="174"/>
    </row>
    <row r="200" spans="1:2" ht="14.25">
      <c r="A200" s="176" t="s">
        <v>208</v>
      </c>
      <c r="B200" s="174"/>
    </row>
    <row r="201" spans="1:2" ht="14.25">
      <c r="A201" s="176" t="s">
        <v>209</v>
      </c>
      <c r="B201" s="37">
        <f>SUM(B202:B206)</f>
        <v>0</v>
      </c>
    </row>
    <row r="202" spans="1:2" ht="14.25">
      <c r="A202" s="39" t="s">
        <v>95</v>
      </c>
      <c r="B202" s="174"/>
    </row>
    <row r="203" spans="1:2" ht="14.25">
      <c r="A203" s="175" t="s">
        <v>96</v>
      </c>
      <c r="B203" s="174"/>
    </row>
    <row r="204" spans="1:2" ht="14.25">
      <c r="A204" s="175" t="s">
        <v>97</v>
      </c>
      <c r="B204" s="174"/>
    </row>
    <row r="205" spans="1:2" ht="14.25">
      <c r="A205" s="175" t="s">
        <v>104</v>
      </c>
      <c r="B205" s="174"/>
    </row>
    <row r="206" spans="1:2" ht="14.25">
      <c r="A206" s="176" t="s">
        <v>210</v>
      </c>
      <c r="B206" s="174"/>
    </row>
    <row r="207" spans="1:2" ht="14.25">
      <c r="A207" s="176" t="s">
        <v>211</v>
      </c>
      <c r="B207" s="174">
        <f>SUM(B208:B214)</f>
        <v>10</v>
      </c>
    </row>
    <row r="208" spans="1:2" ht="14.25">
      <c r="A208" s="176" t="s">
        <v>95</v>
      </c>
      <c r="B208" s="174"/>
    </row>
    <row r="209" spans="1:2" s="171" customFormat="1" ht="14.25">
      <c r="A209" s="175" t="s">
        <v>96</v>
      </c>
      <c r="B209" s="174"/>
    </row>
    <row r="210" spans="1:2" ht="14.25">
      <c r="A210" s="175" t="s">
        <v>97</v>
      </c>
      <c r="B210" s="174"/>
    </row>
    <row r="211" spans="1:2" ht="14.25">
      <c r="A211" s="179" t="s">
        <v>212</v>
      </c>
      <c r="B211" s="174">
        <v>10</v>
      </c>
    </row>
    <row r="212" spans="1:2" ht="14.25">
      <c r="A212" s="179" t="s">
        <v>213</v>
      </c>
      <c r="B212" s="174"/>
    </row>
    <row r="213" spans="1:2" ht="14.25">
      <c r="A213" s="175" t="s">
        <v>104</v>
      </c>
      <c r="B213" s="174"/>
    </row>
    <row r="214" spans="1:2" ht="14.25">
      <c r="A214" s="176" t="s">
        <v>214</v>
      </c>
      <c r="B214" s="174"/>
    </row>
    <row r="215" spans="1:2" ht="14.25">
      <c r="A215" s="176" t="s">
        <v>215</v>
      </c>
      <c r="B215" s="174">
        <f>SUM(B216:B220)</f>
        <v>0</v>
      </c>
    </row>
    <row r="216" spans="1:2" ht="14.25">
      <c r="A216" s="176" t="s">
        <v>95</v>
      </c>
      <c r="B216" s="174"/>
    </row>
    <row r="217" spans="1:2" ht="14.25">
      <c r="A217" s="39" t="s">
        <v>96</v>
      </c>
      <c r="B217" s="174"/>
    </row>
    <row r="218" spans="1:2" ht="14.25">
      <c r="A218" s="175" t="s">
        <v>97</v>
      </c>
      <c r="B218" s="174"/>
    </row>
    <row r="219" spans="1:2" ht="14.25">
      <c r="A219" s="175" t="s">
        <v>104</v>
      </c>
      <c r="B219" s="174"/>
    </row>
    <row r="220" spans="1:2" s="171" customFormat="1" ht="14.25">
      <c r="A220" s="175" t="s">
        <v>216</v>
      </c>
      <c r="B220" s="174"/>
    </row>
    <row r="221" spans="1:2" ht="14.25">
      <c r="A221" s="176" t="s">
        <v>217</v>
      </c>
      <c r="B221" s="174">
        <f>SUM(B222:B226)</f>
        <v>0</v>
      </c>
    </row>
    <row r="222" spans="1:2" ht="14.25">
      <c r="A222" s="176" t="s">
        <v>95</v>
      </c>
      <c r="B222" s="174"/>
    </row>
    <row r="223" spans="1:2" ht="14.25">
      <c r="A223" s="176" t="s">
        <v>96</v>
      </c>
      <c r="B223" s="174"/>
    </row>
    <row r="224" spans="1:2" ht="14.25">
      <c r="A224" s="175" t="s">
        <v>97</v>
      </c>
      <c r="B224" s="174"/>
    </row>
    <row r="225" spans="1:2" ht="14.25">
      <c r="A225" s="175" t="s">
        <v>104</v>
      </c>
      <c r="B225" s="174"/>
    </row>
    <row r="226" spans="1:2" ht="14.25">
      <c r="A226" s="175" t="s">
        <v>218</v>
      </c>
      <c r="B226" s="174"/>
    </row>
    <row r="227" spans="1:2" ht="14.25">
      <c r="A227" s="179" t="s">
        <v>219</v>
      </c>
      <c r="B227" s="174">
        <f>SUM(B228:B232)</f>
        <v>0</v>
      </c>
    </row>
    <row r="228" spans="1:2" ht="14.25">
      <c r="A228" s="179" t="s">
        <v>95</v>
      </c>
      <c r="B228" s="174"/>
    </row>
    <row r="229" spans="1:2" ht="14.25">
      <c r="A229" s="179" t="s">
        <v>96</v>
      </c>
      <c r="B229" s="174"/>
    </row>
    <row r="230" spans="1:2" ht="14.25">
      <c r="A230" s="179" t="s">
        <v>97</v>
      </c>
      <c r="B230" s="174"/>
    </row>
    <row r="231" spans="1:2" ht="14.25">
      <c r="A231" s="179" t="s">
        <v>104</v>
      </c>
      <c r="B231" s="174"/>
    </row>
    <row r="232" spans="1:2" ht="14.25">
      <c r="A232" s="179" t="s">
        <v>220</v>
      </c>
      <c r="B232" s="174"/>
    </row>
    <row r="233" spans="1:2" ht="14.25">
      <c r="A233" s="179" t="s">
        <v>221</v>
      </c>
      <c r="B233" s="174">
        <f>SUM(B234:B249)</f>
        <v>1032.82</v>
      </c>
    </row>
    <row r="234" spans="1:2" s="171" customFormat="1" ht="14.25">
      <c r="A234" s="179" t="s">
        <v>95</v>
      </c>
      <c r="B234" s="174">
        <v>835.44</v>
      </c>
    </row>
    <row r="235" spans="1:2" ht="14.25">
      <c r="A235" s="179" t="s">
        <v>96</v>
      </c>
      <c r="B235" s="174">
        <v>108.56</v>
      </c>
    </row>
    <row r="236" spans="1:2" ht="14.25">
      <c r="A236" s="179" t="s">
        <v>97</v>
      </c>
      <c r="B236" s="174"/>
    </row>
    <row r="237" spans="1:2" ht="14.25">
      <c r="A237" s="179" t="s">
        <v>222</v>
      </c>
      <c r="B237" s="174">
        <v>69.98</v>
      </c>
    </row>
    <row r="238" spans="1:2" ht="14.25">
      <c r="A238" s="179" t="s">
        <v>223</v>
      </c>
      <c r="B238" s="174">
        <v>17.84</v>
      </c>
    </row>
    <row r="239" spans="1:2" ht="14.25">
      <c r="A239" s="179" t="s">
        <v>224</v>
      </c>
      <c r="B239" s="174">
        <v>1</v>
      </c>
    </row>
    <row r="240" spans="1:2" ht="14.25">
      <c r="A240" s="179" t="s">
        <v>225</v>
      </c>
      <c r="B240" s="174"/>
    </row>
    <row r="241" spans="1:2" ht="14.25">
      <c r="A241" s="179" t="s">
        <v>137</v>
      </c>
      <c r="B241" s="174"/>
    </row>
    <row r="242" spans="1:2" ht="14.25">
      <c r="A242" s="179" t="s">
        <v>226</v>
      </c>
      <c r="B242" s="174"/>
    </row>
    <row r="243" spans="1:2" ht="14.25">
      <c r="A243" s="179" t="s">
        <v>227</v>
      </c>
      <c r="B243" s="174"/>
    </row>
    <row r="244" spans="1:2" ht="14.25">
      <c r="A244" s="179" t="s">
        <v>228</v>
      </c>
      <c r="B244" s="174"/>
    </row>
    <row r="245" spans="1:2" ht="14.25">
      <c r="A245" s="179" t="s">
        <v>229</v>
      </c>
      <c r="B245" s="174"/>
    </row>
    <row r="246" spans="1:2" ht="14.25">
      <c r="A246" s="179" t="s">
        <v>230</v>
      </c>
      <c r="B246" s="174"/>
    </row>
    <row r="247" spans="1:2" ht="14.25">
      <c r="A247" s="179" t="s">
        <v>231</v>
      </c>
      <c r="B247" s="174"/>
    </row>
    <row r="248" spans="1:2" ht="14.25">
      <c r="A248" s="179" t="s">
        <v>104</v>
      </c>
      <c r="B248" s="174"/>
    </row>
    <row r="249" spans="1:2" ht="14.25">
      <c r="A249" s="179" t="s">
        <v>232</v>
      </c>
      <c r="B249" s="174"/>
    </row>
    <row r="250" spans="1:2" ht="14.25">
      <c r="A250" s="176" t="s">
        <v>233</v>
      </c>
      <c r="B250" s="174">
        <f>SUM(B251:B252)</f>
        <v>1203.71</v>
      </c>
    </row>
    <row r="251" spans="1:2" ht="14.25">
      <c r="A251" s="176" t="s">
        <v>234</v>
      </c>
      <c r="B251" s="174"/>
    </row>
    <row r="252" spans="1:2" ht="14.25">
      <c r="A252" s="176" t="s">
        <v>235</v>
      </c>
      <c r="B252" s="174">
        <v>1203.71</v>
      </c>
    </row>
    <row r="253" spans="1:2" ht="14.25">
      <c r="A253" s="39" t="s">
        <v>236</v>
      </c>
      <c r="B253" s="174">
        <f>SUM(B254:B255)</f>
        <v>0</v>
      </c>
    </row>
    <row r="254" spans="1:2" ht="14.25">
      <c r="A254" s="175" t="s">
        <v>237</v>
      </c>
      <c r="B254" s="174"/>
    </row>
    <row r="255" spans="1:2" ht="14.25">
      <c r="A255" s="175" t="s">
        <v>238</v>
      </c>
      <c r="B255" s="174"/>
    </row>
    <row r="256" spans="1:2" ht="14.25">
      <c r="A256" s="39" t="s">
        <v>239</v>
      </c>
      <c r="B256" s="174">
        <f>SUM(B257,B267,)</f>
        <v>2.5</v>
      </c>
    </row>
    <row r="257" spans="1:2" ht="14.25">
      <c r="A257" s="176" t="s">
        <v>240</v>
      </c>
      <c r="B257" s="174">
        <f>SUM(B258:B266)</f>
        <v>2.5</v>
      </c>
    </row>
    <row r="258" spans="1:2" ht="14.25">
      <c r="A258" s="176" t="s">
        <v>241</v>
      </c>
      <c r="B258" s="174">
        <v>2.5</v>
      </c>
    </row>
    <row r="259" spans="1:2" ht="14.25">
      <c r="A259" s="175" t="s">
        <v>242</v>
      </c>
      <c r="B259" s="174"/>
    </row>
    <row r="260" spans="1:2" ht="14.25">
      <c r="A260" s="175" t="s">
        <v>243</v>
      </c>
      <c r="B260" s="174"/>
    </row>
    <row r="261" spans="1:2" ht="14.25">
      <c r="A261" s="175" t="s">
        <v>244</v>
      </c>
      <c r="B261" s="174"/>
    </row>
    <row r="262" spans="1:2" ht="14.25">
      <c r="A262" s="176" t="s">
        <v>245</v>
      </c>
      <c r="B262" s="174"/>
    </row>
    <row r="263" spans="1:2" ht="14.25">
      <c r="A263" s="176" t="s">
        <v>246</v>
      </c>
      <c r="B263" s="174"/>
    </row>
    <row r="264" spans="1:2" ht="14.25">
      <c r="A264" s="176" t="s">
        <v>247</v>
      </c>
      <c r="B264" s="174"/>
    </row>
    <row r="265" spans="1:2" ht="14.25">
      <c r="A265" s="176" t="s">
        <v>248</v>
      </c>
      <c r="B265" s="174"/>
    </row>
    <row r="266" spans="1:2" ht="14.25">
      <c r="A266" s="176" t="s">
        <v>249</v>
      </c>
      <c r="B266" s="174"/>
    </row>
    <row r="267" spans="1:2" s="171" customFormat="1" ht="14.25">
      <c r="A267" s="176" t="s">
        <v>250</v>
      </c>
      <c r="B267" s="174"/>
    </row>
    <row r="268" spans="1:2" ht="14.25">
      <c r="A268" s="39" t="s">
        <v>251</v>
      </c>
      <c r="B268" s="174">
        <f>SUM(B269,B272,B281,B288,B296,B305,B321,B330,B340,B348,B354,)</f>
        <v>7862.39</v>
      </c>
    </row>
    <row r="269" spans="1:2" ht="14.25">
      <c r="A269" s="175" t="s">
        <v>252</v>
      </c>
      <c r="B269" s="174">
        <f>SUM(B270:B271)</f>
        <v>0</v>
      </c>
    </row>
    <row r="270" spans="1:2" s="171" customFormat="1" ht="14.25">
      <c r="A270" s="175" t="s">
        <v>253</v>
      </c>
      <c r="B270" s="174"/>
    </row>
    <row r="271" spans="1:2" ht="14.25">
      <c r="A271" s="176" t="s">
        <v>254</v>
      </c>
      <c r="B271" s="174"/>
    </row>
    <row r="272" spans="1:2" ht="14.25">
      <c r="A272" s="176" t="s">
        <v>255</v>
      </c>
      <c r="B272" s="174">
        <f>SUM(B273:B280)</f>
        <v>0</v>
      </c>
    </row>
    <row r="273" spans="1:2" ht="14.25">
      <c r="A273" s="176" t="s">
        <v>95</v>
      </c>
      <c r="B273" s="174"/>
    </row>
    <row r="274" spans="1:2" ht="14.25">
      <c r="A274" s="176" t="s">
        <v>96</v>
      </c>
      <c r="B274" s="174"/>
    </row>
    <row r="275" spans="1:2" ht="14.25">
      <c r="A275" s="176" t="s">
        <v>97</v>
      </c>
      <c r="B275" s="174"/>
    </row>
    <row r="276" spans="1:2" ht="14.25">
      <c r="A276" s="176" t="s">
        <v>137</v>
      </c>
      <c r="B276" s="174"/>
    </row>
    <row r="277" spans="1:2" ht="14.25">
      <c r="A277" s="181" t="s">
        <v>256</v>
      </c>
      <c r="B277" s="174"/>
    </row>
    <row r="278" spans="1:2" ht="14.25">
      <c r="A278" s="181" t="s">
        <v>257</v>
      </c>
      <c r="B278" s="174"/>
    </row>
    <row r="279" spans="1:2" ht="14.25">
      <c r="A279" s="176" t="s">
        <v>104</v>
      </c>
      <c r="B279" s="174"/>
    </row>
    <row r="280" spans="1:2" ht="14.25">
      <c r="A280" s="176" t="s">
        <v>258</v>
      </c>
      <c r="B280" s="174"/>
    </row>
    <row r="281" spans="1:2" s="171" customFormat="1" ht="14.25">
      <c r="A281" s="175" t="s">
        <v>259</v>
      </c>
      <c r="B281" s="174">
        <f>SUM(B282:B287)</f>
        <v>0</v>
      </c>
    </row>
    <row r="282" spans="1:2" ht="14.25">
      <c r="A282" s="175" t="s">
        <v>95</v>
      </c>
      <c r="B282" s="174"/>
    </row>
    <row r="283" spans="1:2" ht="14.25">
      <c r="A283" s="175" t="s">
        <v>96</v>
      </c>
      <c r="B283" s="174"/>
    </row>
    <row r="284" spans="1:2" s="171" customFormat="1" ht="14.25">
      <c r="A284" s="176" t="s">
        <v>97</v>
      </c>
      <c r="B284" s="174"/>
    </row>
    <row r="285" spans="1:2" ht="14.25">
      <c r="A285" s="176" t="s">
        <v>260</v>
      </c>
      <c r="B285" s="174"/>
    </row>
    <row r="286" spans="1:2" ht="14.25">
      <c r="A286" s="176" t="s">
        <v>104</v>
      </c>
      <c r="B286" s="174"/>
    </row>
    <row r="287" spans="1:2" ht="14.25">
      <c r="A287" s="39" t="s">
        <v>261</v>
      </c>
      <c r="B287" s="174"/>
    </row>
    <row r="288" spans="1:2" ht="14.25">
      <c r="A288" s="177" t="s">
        <v>262</v>
      </c>
      <c r="B288" s="174">
        <f>SUM(B289:B295)</f>
        <v>970.04</v>
      </c>
    </row>
    <row r="289" spans="1:2" ht="14.25">
      <c r="A289" s="175" t="s">
        <v>95</v>
      </c>
      <c r="B289" s="174">
        <v>859.76</v>
      </c>
    </row>
    <row r="290" spans="1:2" ht="14.25">
      <c r="A290" s="175" t="s">
        <v>96</v>
      </c>
      <c r="B290" s="174">
        <v>72.24</v>
      </c>
    </row>
    <row r="291" spans="1:2" s="171" customFormat="1" ht="14.25">
      <c r="A291" s="176" t="s">
        <v>97</v>
      </c>
      <c r="B291" s="174"/>
    </row>
    <row r="292" spans="1:2" ht="14.25">
      <c r="A292" s="176" t="s">
        <v>263</v>
      </c>
      <c r="B292" s="174"/>
    </row>
    <row r="293" spans="1:2" ht="14.25">
      <c r="A293" s="181" t="s">
        <v>264</v>
      </c>
      <c r="B293" s="174"/>
    </row>
    <row r="294" spans="1:2" ht="14.25">
      <c r="A294" s="176" t="s">
        <v>104</v>
      </c>
      <c r="B294" s="174"/>
    </row>
    <row r="295" spans="1:2" ht="14.25">
      <c r="A295" s="176" t="s">
        <v>265</v>
      </c>
      <c r="B295" s="174">
        <v>38.04</v>
      </c>
    </row>
    <row r="296" spans="1:2" ht="14.25">
      <c r="A296" s="39" t="s">
        <v>266</v>
      </c>
      <c r="B296" s="174">
        <f>SUM(B297:B304)</f>
        <v>4297.59</v>
      </c>
    </row>
    <row r="297" spans="1:2" ht="14.25">
      <c r="A297" s="175" t="s">
        <v>95</v>
      </c>
      <c r="B297" s="174">
        <v>891.37</v>
      </c>
    </row>
    <row r="298" spans="1:2" ht="14.25">
      <c r="A298" s="175" t="s">
        <v>96</v>
      </c>
      <c r="B298" s="174">
        <v>1572.04</v>
      </c>
    </row>
    <row r="299" spans="1:2" ht="14.25">
      <c r="A299" s="175" t="s">
        <v>97</v>
      </c>
      <c r="B299" s="174"/>
    </row>
    <row r="300" spans="1:2" ht="14.25">
      <c r="A300" s="176" t="s">
        <v>267</v>
      </c>
      <c r="B300" s="174"/>
    </row>
    <row r="301" spans="1:2" s="171" customFormat="1" ht="14.25">
      <c r="A301" s="176" t="s">
        <v>268</v>
      </c>
      <c r="B301" s="174"/>
    </row>
    <row r="302" spans="1:2" ht="14.25">
      <c r="A302" s="176" t="s">
        <v>269</v>
      </c>
      <c r="B302" s="174">
        <v>1739</v>
      </c>
    </row>
    <row r="303" spans="1:2" ht="14.25">
      <c r="A303" s="175" t="s">
        <v>104</v>
      </c>
      <c r="B303" s="174"/>
    </row>
    <row r="304" spans="1:2" ht="14.25">
      <c r="A304" s="175" t="s">
        <v>270</v>
      </c>
      <c r="B304" s="174">
        <v>95.18</v>
      </c>
    </row>
    <row r="305" spans="1:2" ht="14.25">
      <c r="A305" s="175" t="s">
        <v>271</v>
      </c>
      <c r="B305" s="174">
        <f>SUM(B306:B320)</f>
        <v>6</v>
      </c>
    </row>
    <row r="306" spans="1:2" ht="14.25">
      <c r="A306" s="176" t="s">
        <v>95</v>
      </c>
      <c r="B306" s="174"/>
    </row>
    <row r="307" spans="1:2" s="171" customFormat="1" ht="14.25">
      <c r="A307" s="176" t="s">
        <v>96</v>
      </c>
      <c r="B307" s="174"/>
    </row>
    <row r="308" spans="1:2" ht="14.25">
      <c r="A308" s="176" t="s">
        <v>97</v>
      </c>
      <c r="B308" s="174"/>
    </row>
    <row r="309" spans="1:2" ht="14.25">
      <c r="A309" s="182" t="s">
        <v>272</v>
      </c>
      <c r="B309" s="174">
        <v>6</v>
      </c>
    </row>
    <row r="310" spans="1:2" ht="14.25">
      <c r="A310" s="175" t="s">
        <v>273</v>
      </c>
      <c r="B310" s="174"/>
    </row>
    <row r="311" spans="1:2" ht="14.25">
      <c r="A311" s="175" t="s">
        <v>274</v>
      </c>
      <c r="B311" s="174"/>
    </row>
    <row r="312" spans="1:2" ht="14.25">
      <c r="A312" s="177" t="s">
        <v>275</v>
      </c>
      <c r="B312" s="174"/>
    </row>
    <row r="313" spans="1:2" ht="14.25">
      <c r="A313" s="181" t="s">
        <v>276</v>
      </c>
      <c r="B313" s="174"/>
    </row>
    <row r="314" spans="1:2" ht="14.25">
      <c r="A314" s="176" t="s">
        <v>277</v>
      </c>
      <c r="B314" s="174"/>
    </row>
    <row r="315" spans="1:2" ht="14.25">
      <c r="A315" s="176" t="s">
        <v>278</v>
      </c>
      <c r="B315" s="174"/>
    </row>
    <row r="316" spans="1:2" ht="14.25">
      <c r="A316" s="176" t="s">
        <v>279</v>
      </c>
      <c r="B316" s="174"/>
    </row>
    <row r="317" spans="1:2" ht="14.25">
      <c r="A317" s="181" t="s">
        <v>280</v>
      </c>
      <c r="B317" s="174"/>
    </row>
    <row r="318" spans="1:2" ht="14.25">
      <c r="A318" s="181" t="s">
        <v>137</v>
      </c>
      <c r="B318" s="174"/>
    </row>
    <row r="319" spans="1:2" ht="14.25">
      <c r="A319" s="176" t="s">
        <v>104</v>
      </c>
      <c r="B319" s="174"/>
    </row>
    <row r="320" spans="1:2" ht="14.25">
      <c r="A320" s="175" t="s">
        <v>281</v>
      </c>
      <c r="B320" s="174"/>
    </row>
    <row r="321" spans="1:2" ht="14.25">
      <c r="A321" s="177" t="s">
        <v>282</v>
      </c>
      <c r="B321" s="174">
        <f>SUM(B322:B329)</f>
        <v>0</v>
      </c>
    </row>
    <row r="322" spans="1:2" ht="14.25">
      <c r="A322" s="175" t="s">
        <v>95</v>
      </c>
      <c r="B322" s="174"/>
    </row>
    <row r="323" spans="1:2" ht="14.25">
      <c r="A323" s="176" t="s">
        <v>96</v>
      </c>
      <c r="B323" s="174"/>
    </row>
    <row r="324" spans="1:2" ht="14.25">
      <c r="A324" s="176" t="s">
        <v>97</v>
      </c>
      <c r="B324" s="174"/>
    </row>
    <row r="325" spans="1:2" ht="14.25">
      <c r="A325" s="176" t="s">
        <v>283</v>
      </c>
      <c r="B325" s="174"/>
    </row>
    <row r="326" spans="1:2" ht="14.25">
      <c r="A326" s="39" t="s">
        <v>284</v>
      </c>
      <c r="B326" s="174"/>
    </row>
    <row r="327" spans="1:2" ht="14.25">
      <c r="A327" s="175" t="s">
        <v>285</v>
      </c>
      <c r="B327" s="174"/>
    </row>
    <row r="328" spans="1:2" ht="14.25">
      <c r="A328" s="175" t="s">
        <v>104</v>
      </c>
      <c r="B328" s="174"/>
    </row>
    <row r="329" spans="1:2" ht="14.25">
      <c r="A329" s="175" t="s">
        <v>286</v>
      </c>
      <c r="B329" s="174"/>
    </row>
    <row r="330" spans="1:2" ht="14.25">
      <c r="A330" s="176" t="s">
        <v>287</v>
      </c>
      <c r="B330" s="174">
        <f>SUM(B331:B339)</f>
        <v>0</v>
      </c>
    </row>
    <row r="331" spans="1:2" ht="14.25">
      <c r="A331" s="176" t="s">
        <v>95</v>
      </c>
      <c r="B331" s="174"/>
    </row>
    <row r="332" spans="1:2" ht="14.25">
      <c r="A332" s="176" t="s">
        <v>96</v>
      </c>
      <c r="B332" s="174"/>
    </row>
    <row r="333" spans="1:2" ht="14.25">
      <c r="A333" s="175" t="s">
        <v>97</v>
      </c>
      <c r="B333" s="174"/>
    </row>
    <row r="334" spans="1:2" ht="14.25">
      <c r="A334" s="175" t="s">
        <v>288</v>
      </c>
      <c r="B334" s="174"/>
    </row>
    <row r="335" spans="1:2" ht="14.25">
      <c r="A335" s="175" t="s">
        <v>289</v>
      </c>
      <c r="B335" s="174"/>
    </row>
    <row r="336" spans="1:2" ht="14.25">
      <c r="A336" s="176" t="s">
        <v>290</v>
      </c>
      <c r="B336" s="174"/>
    </row>
    <row r="337" spans="1:2" ht="14.25">
      <c r="A337" s="181" t="s">
        <v>137</v>
      </c>
      <c r="B337" s="174"/>
    </row>
    <row r="338" spans="1:2" ht="14.25">
      <c r="A338" s="176" t="s">
        <v>104</v>
      </c>
      <c r="B338" s="174"/>
    </row>
    <row r="339" spans="1:2" ht="14.25">
      <c r="A339" s="176" t="s">
        <v>291</v>
      </c>
      <c r="B339" s="174"/>
    </row>
    <row r="340" spans="1:2" ht="14.25">
      <c r="A340" s="39" t="s">
        <v>292</v>
      </c>
      <c r="B340" s="174">
        <f>SUM(B341:B347)</f>
        <v>0</v>
      </c>
    </row>
    <row r="341" spans="1:2" ht="14.25">
      <c r="A341" s="175" t="s">
        <v>95</v>
      </c>
      <c r="B341" s="174"/>
    </row>
    <row r="342" spans="1:2" ht="14.25">
      <c r="A342" s="175" t="s">
        <v>96</v>
      </c>
      <c r="B342" s="174"/>
    </row>
    <row r="343" spans="1:2" ht="14.25">
      <c r="A343" s="177" t="s">
        <v>97</v>
      </c>
      <c r="B343" s="174"/>
    </row>
    <row r="344" spans="1:2" ht="14.25">
      <c r="A344" s="178" t="s">
        <v>293</v>
      </c>
      <c r="B344" s="174"/>
    </row>
    <row r="345" spans="1:2" ht="14.25">
      <c r="A345" s="176" t="s">
        <v>294</v>
      </c>
      <c r="B345" s="174"/>
    </row>
    <row r="346" spans="1:2" ht="14.25">
      <c r="A346" s="176" t="s">
        <v>104</v>
      </c>
      <c r="B346" s="174"/>
    </row>
    <row r="347" spans="1:2" ht="14.25">
      <c r="A347" s="175" t="s">
        <v>295</v>
      </c>
      <c r="B347" s="174"/>
    </row>
    <row r="348" spans="1:2" ht="14.25">
      <c r="A348" s="175" t="s">
        <v>296</v>
      </c>
      <c r="B348" s="174">
        <f>SUM(B349:B353)</f>
        <v>0</v>
      </c>
    </row>
    <row r="349" spans="1:2" ht="14.25">
      <c r="A349" s="175" t="s">
        <v>95</v>
      </c>
      <c r="B349" s="174"/>
    </row>
    <row r="350" spans="1:2" ht="14.25">
      <c r="A350" s="176" t="s">
        <v>96</v>
      </c>
      <c r="B350" s="174"/>
    </row>
    <row r="351" spans="1:2" ht="14.25">
      <c r="A351" s="179" t="s">
        <v>137</v>
      </c>
      <c r="B351" s="174"/>
    </row>
    <row r="352" spans="1:2" ht="14.25">
      <c r="A352" s="181" t="s">
        <v>297</v>
      </c>
      <c r="B352" s="174"/>
    </row>
    <row r="353" spans="1:2" ht="14.25">
      <c r="A353" s="175" t="s">
        <v>298</v>
      </c>
      <c r="B353" s="174"/>
    </row>
    <row r="354" spans="1:2" ht="14.25">
      <c r="A354" s="175" t="s">
        <v>299</v>
      </c>
      <c r="B354" s="174">
        <f>SUM(B355)</f>
        <v>2588.76</v>
      </c>
    </row>
    <row r="355" spans="1:2" ht="14.25">
      <c r="A355" s="175" t="s">
        <v>300</v>
      </c>
      <c r="B355" s="174">
        <v>2588.76</v>
      </c>
    </row>
    <row r="356" spans="1:2" ht="14.25">
      <c r="A356" s="39" t="s">
        <v>301</v>
      </c>
      <c r="B356" s="174">
        <f>SUM(B357,B362,B371,B378,B384,B388,B392,B396,B402,B409,)</f>
        <v>16419.219999999998</v>
      </c>
    </row>
    <row r="357" spans="1:2" ht="14.25">
      <c r="A357" s="176" t="s">
        <v>302</v>
      </c>
      <c r="B357" s="174">
        <f>SUM(B358:B361)</f>
        <v>117.64</v>
      </c>
    </row>
    <row r="358" spans="1:2" ht="14.25">
      <c r="A358" s="175" t="s">
        <v>95</v>
      </c>
      <c r="B358" s="174">
        <v>105.64</v>
      </c>
    </row>
    <row r="359" spans="1:2" ht="14.25">
      <c r="A359" s="175" t="s">
        <v>96</v>
      </c>
      <c r="B359" s="174">
        <v>12</v>
      </c>
    </row>
    <row r="360" spans="1:2" ht="14.25">
      <c r="A360" s="175" t="s">
        <v>97</v>
      </c>
      <c r="B360" s="174"/>
    </row>
    <row r="361" spans="1:2" ht="14.25">
      <c r="A361" s="178" t="s">
        <v>303</v>
      </c>
      <c r="B361" s="174"/>
    </row>
    <row r="362" spans="1:2" ht="14.25">
      <c r="A362" s="175" t="s">
        <v>304</v>
      </c>
      <c r="B362" s="174">
        <f>SUM(B363:B370)</f>
        <v>15407.05</v>
      </c>
    </row>
    <row r="363" spans="1:2" ht="14.25">
      <c r="A363" s="175" t="s">
        <v>305</v>
      </c>
      <c r="B363" s="174">
        <v>2.78</v>
      </c>
    </row>
    <row r="364" spans="1:2" ht="14.25">
      <c r="A364" s="175" t="s">
        <v>306</v>
      </c>
      <c r="B364" s="174">
        <v>6942.52</v>
      </c>
    </row>
    <row r="365" spans="1:2" ht="14.25">
      <c r="A365" s="176" t="s">
        <v>307</v>
      </c>
      <c r="B365" s="174">
        <v>4443.86</v>
      </c>
    </row>
    <row r="366" spans="1:2" ht="14.25">
      <c r="A366" s="176" t="s">
        <v>308</v>
      </c>
      <c r="B366" s="174"/>
    </row>
    <row r="367" spans="1:2" ht="14.25">
      <c r="A367" s="176" t="s">
        <v>309</v>
      </c>
      <c r="B367" s="174"/>
    </row>
    <row r="368" spans="1:2" ht="14.25">
      <c r="A368" s="175" t="s">
        <v>310</v>
      </c>
      <c r="B368" s="174"/>
    </row>
    <row r="369" spans="1:2" ht="14.25">
      <c r="A369" s="175" t="s">
        <v>311</v>
      </c>
      <c r="B369" s="174"/>
    </row>
    <row r="370" spans="1:2" ht="14.25">
      <c r="A370" s="175" t="s">
        <v>312</v>
      </c>
      <c r="B370" s="174">
        <v>4017.89</v>
      </c>
    </row>
    <row r="371" spans="1:2" ht="14.25">
      <c r="A371" s="175" t="s">
        <v>313</v>
      </c>
      <c r="B371" s="174">
        <f>SUM(B372:B377)</f>
        <v>0</v>
      </c>
    </row>
    <row r="372" spans="1:2" ht="14.25">
      <c r="A372" s="175" t="s">
        <v>314</v>
      </c>
      <c r="B372" s="174"/>
    </row>
    <row r="373" spans="1:2" ht="14.25">
      <c r="A373" s="175" t="s">
        <v>315</v>
      </c>
      <c r="B373" s="174"/>
    </row>
    <row r="374" spans="1:2" ht="14.25">
      <c r="A374" s="175" t="s">
        <v>316</v>
      </c>
      <c r="B374" s="174"/>
    </row>
    <row r="375" spans="1:2" ht="14.25">
      <c r="A375" s="176" t="s">
        <v>317</v>
      </c>
      <c r="B375" s="174"/>
    </row>
    <row r="376" spans="1:2" ht="14.25">
      <c r="A376" s="176" t="s">
        <v>318</v>
      </c>
      <c r="B376" s="174"/>
    </row>
    <row r="377" spans="1:2" ht="14.25">
      <c r="A377" s="176" t="s">
        <v>319</v>
      </c>
      <c r="B377" s="174"/>
    </row>
    <row r="378" spans="1:2" ht="14.25">
      <c r="A378" s="39" t="s">
        <v>320</v>
      </c>
      <c r="B378" s="174">
        <f>SUM(B379:B383)</f>
        <v>0</v>
      </c>
    </row>
    <row r="379" spans="1:2" ht="14.25">
      <c r="A379" s="175" t="s">
        <v>321</v>
      </c>
      <c r="B379" s="174"/>
    </row>
    <row r="380" spans="1:2" ht="14.25">
      <c r="A380" s="175" t="s">
        <v>322</v>
      </c>
      <c r="B380" s="174"/>
    </row>
    <row r="381" spans="1:2" ht="14.25">
      <c r="A381" s="175" t="s">
        <v>323</v>
      </c>
      <c r="B381" s="174"/>
    </row>
    <row r="382" spans="1:2" ht="14.25">
      <c r="A382" s="176" t="s">
        <v>324</v>
      </c>
      <c r="B382" s="174"/>
    </row>
    <row r="383" spans="1:2" ht="14.25">
      <c r="A383" s="176" t="s">
        <v>325</v>
      </c>
      <c r="B383" s="174"/>
    </row>
    <row r="384" spans="1:2" ht="14.25">
      <c r="A384" s="176" t="s">
        <v>326</v>
      </c>
      <c r="B384" s="174">
        <f>SUM(B385:B387)</f>
        <v>0</v>
      </c>
    </row>
    <row r="385" spans="1:2" ht="14.25">
      <c r="A385" s="175" t="s">
        <v>327</v>
      </c>
      <c r="B385" s="174"/>
    </row>
    <row r="386" spans="1:2" ht="14.25">
      <c r="A386" s="175" t="s">
        <v>328</v>
      </c>
      <c r="B386" s="174"/>
    </row>
    <row r="387" spans="1:2" ht="14.25">
      <c r="A387" s="175" t="s">
        <v>329</v>
      </c>
      <c r="B387" s="174"/>
    </row>
    <row r="388" spans="1:2" ht="14.25">
      <c r="A388" s="176" t="s">
        <v>330</v>
      </c>
      <c r="B388" s="174">
        <f>SUM(B389:B391)</f>
        <v>0</v>
      </c>
    </row>
    <row r="389" spans="1:2" ht="14.25">
      <c r="A389" s="176" t="s">
        <v>331</v>
      </c>
      <c r="B389" s="174"/>
    </row>
    <row r="390" spans="1:2" ht="14.25">
      <c r="A390" s="176" t="s">
        <v>332</v>
      </c>
      <c r="B390" s="174"/>
    </row>
    <row r="391" spans="1:2" ht="14.25">
      <c r="A391" s="39" t="s">
        <v>333</v>
      </c>
      <c r="B391" s="174"/>
    </row>
    <row r="392" spans="1:2" ht="14.25">
      <c r="A392" s="175" t="s">
        <v>334</v>
      </c>
      <c r="B392" s="174">
        <f>SUM(B393:B395)</f>
        <v>0</v>
      </c>
    </row>
    <row r="393" spans="1:2" ht="14.25">
      <c r="A393" s="175" t="s">
        <v>335</v>
      </c>
      <c r="B393" s="174"/>
    </row>
    <row r="394" spans="1:2" ht="14.25">
      <c r="A394" s="175" t="s">
        <v>336</v>
      </c>
      <c r="B394" s="174"/>
    </row>
    <row r="395" spans="1:2" ht="14.25">
      <c r="A395" s="176" t="s">
        <v>337</v>
      </c>
      <c r="B395" s="174"/>
    </row>
    <row r="396" spans="1:2" ht="14.25">
      <c r="A396" s="176" t="s">
        <v>338</v>
      </c>
      <c r="B396" s="174">
        <f>SUM(B397:B401)</f>
        <v>247.38</v>
      </c>
    </row>
    <row r="397" spans="1:2" ht="14.25">
      <c r="A397" s="176" t="s">
        <v>339</v>
      </c>
      <c r="B397" s="174">
        <v>247.38</v>
      </c>
    </row>
    <row r="398" spans="1:2" ht="14.25">
      <c r="A398" s="175" t="s">
        <v>340</v>
      </c>
      <c r="B398" s="174"/>
    </row>
    <row r="399" spans="1:2" ht="14.25">
      <c r="A399" s="175" t="s">
        <v>341</v>
      </c>
      <c r="B399" s="174"/>
    </row>
    <row r="400" spans="1:2" ht="14.25">
      <c r="A400" s="175" t="s">
        <v>342</v>
      </c>
      <c r="B400" s="174"/>
    </row>
    <row r="401" spans="1:2" ht="14.25">
      <c r="A401" s="175" t="s">
        <v>343</v>
      </c>
      <c r="B401" s="174"/>
    </row>
    <row r="402" spans="1:2" ht="14.25">
      <c r="A402" s="175" t="s">
        <v>344</v>
      </c>
      <c r="B402" s="174">
        <f>SUM(B403:B408)</f>
        <v>647.15</v>
      </c>
    </row>
    <row r="403" spans="1:2" ht="14.25">
      <c r="A403" s="176" t="s">
        <v>345</v>
      </c>
      <c r="B403" s="174"/>
    </row>
    <row r="404" spans="1:2" ht="14.25">
      <c r="A404" s="176" t="s">
        <v>346</v>
      </c>
      <c r="B404" s="174"/>
    </row>
    <row r="405" spans="1:2" ht="14.25">
      <c r="A405" s="176" t="s">
        <v>347</v>
      </c>
      <c r="B405" s="174"/>
    </row>
    <row r="406" spans="1:2" ht="14.25">
      <c r="A406" s="39" t="s">
        <v>348</v>
      </c>
      <c r="B406" s="174"/>
    </row>
    <row r="407" spans="1:2" ht="14.25">
      <c r="A407" s="175" t="s">
        <v>349</v>
      </c>
      <c r="B407" s="174"/>
    </row>
    <row r="408" spans="1:2" ht="14.25">
      <c r="A408" s="175" t="s">
        <v>350</v>
      </c>
      <c r="B408" s="174">
        <v>647.15</v>
      </c>
    </row>
    <row r="409" spans="1:2" ht="14.25">
      <c r="A409" s="175" t="s">
        <v>351</v>
      </c>
      <c r="B409" s="174"/>
    </row>
    <row r="410" spans="1:2" ht="14.25">
      <c r="A410" s="39" t="s">
        <v>352</v>
      </c>
      <c r="B410" s="174">
        <f>SUM(B411,B416,B425,B431,B437,B442,B447,B454,B458,B461,)</f>
        <v>12534</v>
      </c>
    </row>
    <row r="411" spans="1:2" ht="14.25">
      <c r="A411" s="176" t="s">
        <v>353</v>
      </c>
      <c r="B411" s="174">
        <f>SUM(B412:B415)</f>
        <v>0</v>
      </c>
    </row>
    <row r="412" spans="1:2" ht="14.25">
      <c r="A412" s="175" t="s">
        <v>95</v>
      </c>
      <c r="B412" s="174"/>
    </row>
    <row r="413" spans="1:2" ht="14.25">
      <c r="A413" s="175" t="s">
        <v>96</v>
      </c>
      <c r="B413" s="174"/>
    </row>
    <row r="414" spans="1:2" ht="14.25">
      <c r="A414" s="175" t="s">
        <v>97</v>
      </c>
      <c r="B414" s="174"/>
    </row>
    <row r="415" spans="1:2" ht="14.25">
      <c r="A415" s="176" t="s">
        <v>354</v>
      </c>
      <c r="B415" s="174"/>
    </row>
    <row r="416" spans="1:2" ht="14.25">
      <c r="A416" s="175" t="s">
        <v>355</v>
      </c>
      <c r="B416" s="174">
        <f>SUM(B417:B424)</f>
        <v>0</v>
      </c>
    </row>
    <row r="417" spans="1:2" ht="14.25">
      <c r="A417" s="175" t="s">
        <v>356</v>
      </c>
      <c r="B417" s="174"/>
    </row>
    <row r="418" spans="1:2" ht="14.25">
      <c r="A418" s="175" t="s">
        <v>357</v>
      </c>
      <c r="B418" s="174"/>
    </row>
    <row r="419" spans="1:2" ht="14.25">
      <c r="A419" s="39" t="s">
        <v>358</v>
      </c>
      <c r="B419" s="174"/>
    </row>
    <row r="420" spans="1:2" ht="14.25">
      <c r="A420" s="175" t="s">
        <v>359</v>
      </c>
      <c r="B420" s="174"/>
    </row>
    <row r="421" spans="1:2" ht="14.25">
      <c r="A421" s="175" t="s">
        <v>360</v>
      </c>
      <c r="B421" s="174"/>
    </row>
    <row r="422" spans="1:2" ht="14.25">
      <c r="A422" s="175" t="s">
        <v>361</v>
      </c>
      <c r="B422" s="174"/>
    </row>
    <row r="423" spans="1:2" ht="14.25">
      <c r="A423" s="176" t="s">
        <v>362</v>
      </c>
      <c r="B423" s="174"/>
    </row>
    <row r="424" spans="1:2" ht="14.25">
      <c r="A424" s="176" t="s">
        <v>363</v>
      </c>
      <c r="B424" s="174"/>
    </row>
    <row r="425" spans="1:2" ht="14.25">
      <c r="A425" s="176" t="s">
        <v>364</v>
      </c>
      <c r="B425" s="174">
        <f>SUM(B426:B430)</f>
        <v>0</v>
      </c>
    </row>
    <row r="426" spans="1:2" ht="14.25">
      <c r="A426" s="175" t="s">
        <v>356</v>
      </c>
      <c r="B426" s="174"/>
    </row>
    <row r="427" spans="1:2" ht="14.25">
      <c r="A427" s="175" t="s">
        <v>365</v>
      </c>
      <c r="B427" s="174"/>
    </row>
    <row r="428" spans="1:2" ht="14.25">
      <c r="A428" s="175" t="s">
        <v>366</v>
      </c>
      <c r="B428" s="174"/>
    </row>
    <row r="429" spans="1:2" ht="14.25">
      <c r="A429" s="176" t="s">
        <v>367</v>
      </c>
      <c r="B429" s="174"/>
    </row>
    <row r="430" spans="1:2" ht="14.25">
      <c r="A430" s="176" t="s">
        <v>368</v>
      </c>
      <c r="B430" s="174"/>
    </row>
    <row r="431" spans="1:2" ht="14.25">
      <c r="A431" s="176" t="s">
        <v>369</v>
      </c>
      <c r="B431" s="174">
        <f>SUM(B432:B436)</f>
        <v>20</v>
      </c>
    </row>
    <row r="432" spans="1:2" ht="14.25">
      <c r="A432" s="39" t="s">
        <v>356</v>
      </c>
      <c r="B432" s="174"/>
    </row>
    <row r="433" spans="1:2" ht="14.25">
      <c r="A433" s="175" t="s">
        <v>370</v>
      </c>
      <c r="B433" s="174"/>
    </row>
    <row r="434" spans="1:2" ht="14.25">
      <c r="A434" s="175" t="s">
        <v>371</v>
      </c>
      <c r="B434" s="174"/>
    </row>
    <row r="435" spans="1:2" ht="14.25">
      <c r="A435" s="175" t="s">
        <v>372</v>
      </c>
      <c r="B435" s="174"/>
    </row>
    <row r="436" spans="1:2" ht="14.25">
      <c r="A436" s="176" t="s">
        <v>373</v>
      </c>
      <c r="B436" s="174">
        <v>20</v>
      </c>
    </row>
    <row r="437" spans="1:2" ht="14.25">
      <c r="A437" s="176" t="s">
        <v>374</v>
      </c>
      <c r="B437" s="174">
        <f>SUM(B438:B441)</f>
        <v>0</v>
      </c>
    </row>
    <row r="438" spans="1:2" ht="14.25">
      <c r="A438" s="176" t="s">
        <v>356</v>
      </c>
      <c r="B438" s="174"/>
    </row>
    <row r="439" spans="1:2" ht="14.25">
      <c r="A439" s="175" t="s">
        <v>375</v>
      </c>
      <c r="B439" s="174"/>
    </row>
    <row r="440" spans="1:2" ht="14.25">
      <c r="A440" s="175" t="s">
        <v>376</v>
      </c>
      <c r="B440" s="174"/>
    </row>
    <row r="441" spans="1:2" ht="14.25">
      <c r="A441" s="175" t="s">
        <v>377</v>
      </c>
      <c r="B441" s="174"/>
    </row>
    <row r="442" spans="1:2" ht="14.25">
      <c r="A442" s="176" t="s">
        <v>378</v>
      </c>
      <c r="B442" s="174">
        <f>SUM(B443:B446)</f>
        <v>0</v>
      </c>
    </row>
    <row r="443" spans="1:2" ht="14.25">
      <c r="A443" s="176" t="s">
        <v>379</v>
      </c>
      <c r="B443" s="174"/>
    </row>
    <row r="444" spans="1:2" ht="14.25">
      <c r="A444" s="176" t="s">
        <v>380</v>
      </c>
      <c r="B444" s="174"/>
    </row>
    <row r="445" spans="1:2" ht="14.25">
      <c r="A445" s="176" t="s">
        <v>381</v>
      </c>
      <c r="B445" s="174"/>
    </row>
    <row r="446" spans="1:2" ht="14.25">
      <c r="A446" s="176" t="s">
        <v>382</v>
      </c>
      <c r="B446" s="174"/>
    </row>
    <row r="447" spans="1:2" ht="14.25">
      <c r="A447" s="175" t="s">
        <v>383</v>
      </c>
      <c r="B447" s="174">
        <f>SUM(B448:B453)</f>
        <v>0</v>
      </c>
    </row>
    <row r="448" spans="1:2" ht="14.25">
      <c r="A448" s="175" t="s">
        <v>356</v>
      </c>
      <c r="B448" s="174"/>
    </row>
    <row r="449" spans="1:2" ht="14.25">
      <c r="A449" s="176" t="s">
        <v>384</v>
      </c>
      <c r="B449" s="174"/>
    </row>
    <row r="450" spans="1:2" ht="14.25">
      <c r="A450" s="176" t="s">
        <v>385</v>
      </c>
      <c r="B450" s="174"/>
    </row>
    <row r="451" spans="1:2" ht="14.25">
      <c r="A451" s="176" t="s">
        <v>386</v>
      </c>
      <c r="B451" s="174"/>
    </row>
    <row r="452" spans="1:2" ht="14.25">
      <c r="A452" s="175" t="s">
        <v>387</v>
      </c>
      <c r="B452" s="174"/>
    </row>
    <row r="453" spans="1:2" ht="14.25">
      <c r="A453" s="175" t="s">
        <v>388</v>
      </c>
      <c r="B453" s="174"/>
    </row>
    <row r="454" spans="1:2" ht="14.25">
      <c r="A454" s="175" t="s">
        <v>389</v>
      </c>
      <c r="B454" s="174">
        <f>SUM(B455:B457)</f>
        <v>0</v>
      </c>
    </row>
    <row r="455" spans="1:2" ht="14.25">
      <c r="A455" s="176" t="s">
        <v>390</v>
      </c>
      <c r="B455" s="174"/>
    </row>
    <row r="456" spans="1:2" ht="14.25">
      <c r="A456" s="176" t="s">
        <v>391</v>
      </c>
      <c r="B456" s="174"/>
    </row>
    <row r="457" spans="1:2" ht="14.25">
      <c r="A457" s="176" t="s">
        <v>392</v>
      </c>
      <c r="B457" s="174"/>
    </row>
    <row r="458" spans="1:2" ht="14.25">
      <c r="A458" s="39" t="s">
        <v>393</v>
      </c>
      <c r="B458" s="174">
        <f>SUM(B459:B460)</f>
        <v>0</v>
      </c>
    </row>
    <row r="459" spans="1:2" ht="14.25">
      <c r="A459" s="176" t="s">
        <v>394</v>
      </c>
      <c r="B459" s="174"/>
    </row>
    <row r="460" spans="1:2" ht="14.25">
      <c r="A460" s="176" t="s">
        <v>395</v>
      </c>
      <c r="B460" s="174"/>
    </row>
    <row r="461" spans="1:2" ht="14.25">
      <c r="A461" s="175" t="s">
        <v>396</v>
      </c>
      <c r="B461" s="174">
        <f>SUM(B462:B465)</f>
        <v>12514</v>
      </c>
    </row>
    <row r="462" spans="1:2" ht="14.25">
      <c r="A462" s="175" t="s">
        <v>397</v>
      </c>
      <c r="B462" s="174"/>
    </row>
    <row r="463" spans="1:2" ht="14.25">
      <c r="A463" s="176" t="s">
        <v>398</v>
      </c>
      <c r="B463" s="174"/>
    </row>
    <row r="464" spans="1:2" ht="14.25">
      <c r="A464" s="176" t="s">
        <v>399</v>
      </c>
      <c r="B464" s="174"/>
    </row>
    <row r="465" spans="1:2" ht="14.25">
      <c r="A465" s="176" t="s">
        <v>400</v>
      </c>
      <c r="B465" s="174">
        <v>12514</v>
      </c>
    </row>
    <row r="466" spans="1:2" ht="14.25">
      <c r="A466" s="39" t="s">
        <v>401</v>
      </c>
      <c r="B466" s="174">
        <f>SUM(B467,B483,B491,B502,B511,B518,)</f>
        <v>519.08</v>
      </c>
    </row>
    <row r="467" spans="1:2" ht="14.25">
      <c r="A467" s="39" t="s">
        <v>402</v>
      </c>
      <c r="B467" s="174">
        <f>SUM(B468:B482)</f>
        <v>211.58</v>
      </c>
    </row>
    <row r="468" spans="1:2" ht="14.25">
      <c r="A468" s="39" t="s">
        <v>95</v>
      </c>
      <c r="B468" s="174">
        <v>15.05</v>
      </c>
    </row>
    <row r="469" spans="1:2" ht="14.25">
      <c r="A469" s="39" t="s">
        <v>96</v>
      </c>
      <c r="B469" s="174">
        <v>3</v>
      </c>
    </row>
    <row r="470" spans="1:2" ht="14.25">
      <c r="A470" s="39" t="s">
        <v>97</v>
      </c>
      <c r="B470" s="174"/>
    </row>
    <row r="471" spans="1:2" ht="14.25">
      <c r="A471" s="39" t="s">
        <v>403</v>
      </c>
      <c r="B471" s="174"/>
    </row>
    <row r="472" spans="1:2" ht="14.25">
      <c r="A472" s="39" t="s">
        <v>404</v>
      </c>
      <c r="B472" s="174"/>
    </row>
    <row r="473" spans="1:2" ht="14.25">
      <c r="A473" s="39" t="s">
        <v>405</v>
      </c>
      <c r="B473" s="174"/>
    </row>
    <row r="474" spans="1:2" ht="14.25">
      <c r="A474" s="39" t="s">
        <v>406</v>
      </c>
      <c r="B474" s="174">
        <v>1.2</v>
      </c>
    </row>
    <row r="475" spans="1:2" ht="14.25">
      <c r="A475" s="39" t="s">
        <v>407</v>
      </c>
      <c r="B475" s="174"/>
    </row>
    <row r="476" spans="1:2" ht="14.25">
      <c r="A476" s="39" t="s">
        <v>408</v>
      </c>
      <c r="B476" s="174">
        <v>27.4</v>
      </c>
    </row>
    <row r="477" spans="1:2" ht="14.25">
      <c r="A477" s="39" t="s">
        <v>409</v>
      </c>
      <c r="B477" s="174"/>
    </row>
    <row r="478" spans="1:2" ht="14.25">
      <c r="A478" s="39" t="s">
        <v>410</v>
      </c>
      <c r="B478" s="174"/>
    </row>
    <row r="479" spans="1:2" ht="14.25">
      <c r="A479" s="39" t="s">
        <v>411</v>
      </c>
      <c r="B479" s="174"/>
    </row>
    <row r="480" spans="1:2" ht="14.25">
      <c r="A480" s="182" t="s">
        <v>412</v>
      </c>
      <c r="B480" s="174"/>
    </row>
    <row r="481" spans="1:2" ht="14.25">
      <c r="A481" s="39" t="s">
        <v>413</v>
      </c>
      <c r="B481" s="174"/>
    </row>
    <row r="482" spans="1:2" ht="14.25">
      <c r="A482" s="39" t="s">
        <v>414</v>
      </c>
      <c r="B482" s="174">
        <v>164.93</v>
      </c>
    </row>
    <row r="483" spans="1:2" ht="14.25">
      <c r="A483" s="39" t="s">
        <v>415</v>
      </c>
      <c r="B483" s="174">
        <f>SUM(B484:B490)</f>
        <v>6.5</v>
      </c>
    </row>
    <row r="484" spans="1:2" ht="14.25">
      <c r="A484" s="39" t="s">
        <v>95</v>
      </c>
      <c r="B484" s="174"/>
    </row>
    <row r="485" spans="1:2" ht="14.25">
      <c r="A485" s="39" t="s">
        <v>96</v>
      </c>
      <c r="B485" s="174">
        <v>6.5</v>
      </c>
    </row>
    <row r="486" spans="1:2" ht="14.25">
      <c r="A486" s="39" t="s">
        <v>97</v>
      </c>
      <c r="B486" s="174"/>
    </row>
    <row r="487" spans="1:2" ht="14.25">
      <c r="A487" s="39" t="s">
        <v>416</v>
      </c>
      <c r="B487" s="174"/>
    </row>
    <row r="488" spans="1:2" ht="14.25">
      <c r="A488" s="39" t="s">
        <v>417</v>
      </c>
      <c r="B488" s="174"/>
    </row>
    <row r="489" spans="1:2" ht="14.25">
      <c r="A489" s="39" t="s">
        <v>418</v>
      </c>
      <c r="B489" s="174"/>
    </row>
    <row r="490" spans="1:2" ht="14.25">
      <c r="A490" s="39" t="s">
        <v>419</v>
      </c>
      <c r="B490" s="174"/>
    </row>
    <row r="491" spans="1:2" ht="14.25">
      <c r="A491" s="39" t="s">
        <v>420</v>
      </c>
      <c r="B491" s="174">
        <f>SUM(B492:B501)</f>
        <v>301</v>
      </c>
    </row>
    <row r="492" spans="1:2" ht="14.25">
      <c r="A492" s="39" t="s">
        <v>95</v>
      </c>
      <c r="B492" s="174">
        <v>10</v>
      </c>
    </row>
    <row r="493" spans="1:2" ht="14.25">
      <c r="A493" s="39" t="s">
        <v>96</v>
      </c>
      <c r="B493" s="174"/>
    </row>
    <row r="494" spans="1:2" ht="14.25">
      <c r="A494" s="39" t="s">
        <v>97</v>
      </c>
      <c r="B494" s="174"/>
    </row>
    <row r="495" spans="1:2" ht="14.25">
      <c r="A495" s="39" t="s">
        <v>421</v>
      </c>
      <c r="B495" s="174"/>
    </row>
    <row r="496" spans="1:2" ht="14.25">
      <c r="A496" s="39" t="s">
        <v>422</v>
      </c>
      <c r="B496" s="174">
        <v>291</v>
      </c>
    </row>
    <row r="497" spans="1:2" ht="14.25">
      <c r="A497" s="39" t="s">
        <v>423</v>
      </c>
      <c r="B497" s="174"/>
    </row>
    <row r="498" spans="1:2" ht="14.25">
      <c r="A498" s="39" t="s">
        <v>424</v>
      </c>
      <c r="B498" s="174"/>
    </row>
    <row r="499" spans="1:2" ht="14.25">
      <c r="A499" s="39" t="s">
        <v>425</v>
      </c>
      <c r="B499" s="174"/>
    </row>
    <row r="500" spans="1:2" ht="14.25">
      <c r="A500" s="39" t="s">
        <v>426</v>
      </c>
      <c r="B500" s="174"/>
    </row>
    <row r="501" spans="1:2" ht="14.25">
      <c r="A501" s="39" t="s">
        <v>427</v>
      </c>
      <c r="B501" s="174"/>
    </row>
    <row r="502" spans="1:2" ht="14.25">
      <c r="A502" s="39" t="s">
        <v>428</v>
      </c>
      <c r="B502" s="174">
        <f>SUM(B503:B510)</f>
        <v>0</v>
      </c>
    </row>
    <row r="503" spans="1:2" ht="14.25">
      <c r="A503" s="182" t="s">
        <v>95</v>
      </c>
      <c r="B503" s="174"/>
    </row>
    <row r="504" spans="1:2" ht="14.25">
      <c r="A504" s="182" t="s">
        <v>429</v>
      </c>
      <c r="B504" s="174"/>
    </row>
    <row r="505" spans="1:2" ht="14.25">
      <c r="A505" s="182" t="s">
        <v>97</v>
      </c>
      <c r="B505" s="174"/>
    </row>
    <row r="506" spans="1:2" ht="14.25">
      <c r="A506" s="182" t="s">
        <v>430</v>
      </c>
      <c r="B506" s="174"/>
    </row>
    <row r="507" spans="1:2" ht="14.25">
      <c r="A507" s="182" t="s">
        <v>431</v>
      </c>
      <c r="B507" s="174"/>
    </row>
    <row r="508" spans="1:2" ht="14.25">
      <c r="A508" s="182" t="s">
        <v>432</v>
      </c>
      <c r="B508" s="174"/>
    </row>
    <row r="509" spans="1:2" ht="14.25">
      <c r="A509" s="182" t="s">
        <v>433</v>
      </c>
      <c r="B509" s="174"/>
    </row>
    <row r="510" spans="1:2" ht="14.25">
      <c r="A510" s="182" t="s">
        <v>434</v>
      </c>
      <c r="B510" s="174"/>
    </row>
    <row r="511" spans="1:2" ht="14.25">
      <c r="A511" s="182" t="s">
        <v>435</v>
      </c>
      <c r="B511" s="174">
        <f>SUM(B512:B517)</f>
        <v>0</v>
      </c>
    </row>
    <row r="512" spans="1:2" ht="14.25">
      <c r="A512" s="182" t="s">
        <v>95</v>
      </c>
      <c r="B512" s="174"/>
    </row>
    <row r="513" spans="1:2" ht="14.25">
      <c r="A513" s="182" t="s">
        <v>96</v>
      </c>
      <c r="B513" s="174"/>
    </row>
    <row r="514" spans="1:2" ht="14.25">
      <c r="A514" s="182" t="s">
        <v>97</v>
      </c>
      <c r="B514" s="174"/>
    </row>
    <row r="515" spans="1:2" ht="14.25">
      <c r="A515" s="182" t="s">
        <v>436</v>
      </c>
      <c r="B515" s="174"/>
    </row>
    <row r="516" spans="1:2" ht="14.25">
      <c r="A516" s="182" t="s">
        <v>437</v>
      </c>
      <c r="B516" s="174"/>
    </row>
    <row r="517" spans="1:2" ht="14.25">
      <c r="A517" s="182" t="s">
        <v>438</v>
      </c>
      <c r="B517" s="174"/>
    </row>
    <row r="518" spans="1:2" ht="14.25">
      <c r="A518" s="39" t="s">
        <v>439</v>
      </c>
      <c r="B518" s="174">
        <f>SUM(B519:B521)</f>
        <v>0</v>
      </c>
    </row>
    <row r="519" spans="1:2" ht="14.25">
      <c r="A519" s="39" t="s">
        <v>440</v>
      </c>
      <c r="B519" s="174"/>
    </row>
    <row r="520" spans="1:2" ht="14.25">
      <c r="A520" s="39" t="s">
        <v>441</v>
      </c>
      <c r="B520" s="174"/>
    </row>
    <row r="521" spans="1:2" ht="14.25">
      <c r="A521" s="39" t="s">
        <v>442</v>
      </c>
      <c r="B521" s="174"/>
    </row>
    <row r="522" spans="1:2" ht="14.25">
      <c r="A522" s="39" t="s">
        <v>443</v>
      </c>
      <c r="B522" s="174">
        <f>SUM(B523,B537,B545,B547,B556,B560,B570,B578,B585,B592,B601,B606,B609,B612,B615,B618,B621,B625,B630,B638,)</f>
        <v>6538.01</v>
      </c>
    </row>
    <row r="523" spans="1:2" ht="14.25">
      <c r="A523" s="39" t="s">
        <v>444</v>
      </c>
      <c r="B523" s="174">
        <f>SUM(B524:B536)</f>
        <v>163.82000000000002</v>
      </c>
    </row>
    <row r="524" spans="1:2" ht="14.25">
      <c r="A524" s="39" t="s">
        <v>95</v>
      </c>
      <c r="B524" s="174"/>
    </row>
    <row r="525" spans="1:2" ht="14.25">
      <c r="A525" s="39" t="s">
        <v>96</v>
      </c>
      <c r="B525" s="174">
        <v>9.65</v>
      </c>
    </row>
    <row r="526" spans="1:2" ht="14.25">
      <c r="A526" s="39" t="s">
        <v>97</v>
      </c>
      <c r="B526" s="174">
        <v>7.73</v>
      </c>
    </row>
    <row r="527" spans="1:2" ht="14.25">
      <c r="A527" s="39" t="s">
        <v>445</v>
      </c>
      <c r="B527" s="174"/>
    </row>
    <row r="528" spans="1:2" ht="14.25">
      <c r="A528" s="39" t="s">
        <v>446</v>
      </c>
      <c r="B528" s="174"/>
    </row>
    <row r="529" spans="1:2" ht="14.25">
      <c r="A529" s="39" t="s">
        <v>447</v>
      </c>
      <c r="B529" s="174"/>
    </row>
    <row r="530" spans="1:2" ht="14.25">
      <c r="A530" s="39" t="s">
        <v>448</v>
      </c>
      <c r="B530" s="174"/>
    </row>
    <row r="531" spans="1:2" ht="14.25">
      <c r="A531" s="39" t="s">
        <v>137</v>
      </c>
      <c r="B531" s="174"/>
    </row>
    <row r="532" spans="1:2" ht="14.25">
      <c r="A532" s="39" t="s">
        <v>449</v>
      </c>
      <c r="B532" s="174">
        <v>104.73</v>
      </c>
    </row>
    <row r="533" spans="1:2" ht="14.25">
      <c r="A533" s="39" t="s">
        <v>450</v>
      </c>
      <c r="B533" s="174"/>
    </row>
    <row r="534" spans="1:2" ht="14.25">
      <c r="A534" s="39" t="s">
        <v>451</v>
      </c>
      <c r="B534" s="174"/>
    </row>
    <row r="535" spans="1:2" ht="14.25">
      <c r="A535" s="39" t="s">
        <v>452</v>
      </c>
      <c r="B535" s="174">
        <v>37.31</v>
      </c>
    </row>
    <row r="536" spans="1:2" ht="14.25">
      <c r="A536" s="39" t="s">
        <v>453</v>
      </c>
      <c r="B536" s="174">
        <v>4.4</v>
      </c>
    </row>
    <row r="537" spans="1:2" ht="14.25">
      <c r="A537" s="183" t="s">
        <v>454</v>
      </c>
      <c r="B537" s="184">
        <f>SUM(B538:B544)</f>
        <v>1073.07</v>
      </c>
    </row>
    <row r="538" spans="1:2" ht="14.25">
      <c r="A538" s="39" t="s">
        <v>95</v>
      </c>
      <c r="B538" s="174">
        <v>612.76</v>
      </c>
    </row>
    <row r="539" spans="1:2" ht="14.25">
      <c r="A539" s="39" t="s">
        <v>96</v>
      </c>
      <c r="B539" s="174">
        <v>30.52</v>
      </c>
    </row>
    <row r="540" spans="1:2" ht="14.25">
      <c r="A540" s="39" t="s">
        <v>97</v>
      </c>
      <c r="B540" s="174"/>
    </row>
    <row r="541" spans="1:2" ht="14.25">
      <c r="A541" s="39" t="s">
        <v>455</v>
      </c>
      <c r="B541" s="174">
        <v>10</v>
      </c>
    </row>
    <row r="542" spans="1:2" ht="14.25">
      <c r="A542" s="39" t="s">
        <v>456</v>
      </c>
      <c r="B542" s="174">
        <v>108</v>
      </c>
    </row>
    <row r="543" spans="1:2" ht="14.25">
      <c r="A543" s="39" t="s">
        <v>457</v>
      </c>
      <c r="B543" s="174">
        <v>147.79</v>
      </c>
    </row>
    <row r="544" spans="1:2" ht="14.25">
      <c r="A544" s="39" t="s">
        <v>458</v>
      </c>
      <c r="B544" s="174">
        <v>164</v>
      </c>
    </row>
    <row r="545" spans="1:2" ht="14.25">
      <c r="A545" s="39" t="s">
        <v>459</v>
      </c>
      <c r="B545" s="174">
        <f>SUM(B546)</f>
        <v>0</v>
      </c>
    </row>
    <row r="546" spans="1:2" ht="14.25">
      <c r="A546" s="39" t="s">
        <v>460</v>
      </c>
      <c r="B546" s="174"/>
    </row>
    <row r="547" spans="1:2" ht="14.25">
      <c r="A547" s="39" t="s">
        <v>461</v>
      </c>
      <c r="B547" s="174">
        <f>SUM(B548:B555)</f>
        <v>2578.94</v>
      </c>
    </row>
    <row r="548" spans="1:2" ht="14.25">
      <c r="A548" s="39" t="s">
        <v>462</v>
      </c>
      <c r="B548" s="174">
        <v>1268.69</v>
      </c>
    </row>
    <row r="549" spans="1:2" ht="14.25">
      <c r="A549" s="39" t="s">
        <v>463</v>
      </c>
      <c r="B549" s="174"/>
    </row>
    <row r="550" spans="1:2" ht="14.25">
      <c r="A550" s="39" t="s">
        <v>464</v>
      </c>
      <c r="B550" s="174">
        <v>26.44</v>
      </c>
    </row>
    <row r="551" spans="1:2" ht="14.25">
      <c r="A551" s="39" t="s">
        <v>465</v>
      </c>
      <c r="B551" s="174">
        <v>168.96</v>
      </c>
    </row>
    <row r="552" spans="1:2" ht="14.25">
      <c r="A552" s="39" t="s">
        <v>466</v>
      </c>
      <c r="B552" s="174">
        <v>1083.4</v>
      </c>
    </row>
    <row r="553" spans="1:2" ht="14.25">
      <c r="A553" s="39" t="s">
        <v>467</v>
      </c>
      <c r="B553" s="174">
        <v>31.45</v>
      </c>
    </row>
    <row r="554" spans="1:2" ht="14.25">
      <c r="A554" s="39" t="s">
        <v>468</v>
      </c>
      <c r="B554" s="174"/>
    </row>
    <row r="555" spans="1:2" ht="14.25">
      <c r="A555" s="39" t="s">
        <v>469</v>
      </c>
      <c r="B555" s="174"/>
    </row>
    <row r="556" spans="1:2" ht="14.25">
      <c r="A556" s="39" t="s">
        <v>470</v>
      </c>
      <c r="B556" s="174">
        <f>SUM(B557:B559)</f>
        <v>2.48</v>
      </c>
    </row>
    <row r="557" spans="1:2" ht="14.25">
      <c r="A557" s="39" t="s">
        <v>471</v>
      </c>
      <c r="B557" s="174"/>
    </row>
    <row r="558" spans="1:2" ht="14.25">
      <c r="A558" s="39" t="s">
        <v>472</v>
      </c>
      <c r="B558" s="174"/>
    </row>
    <row r="559" spans="1:2" ht="14.25">
      <c r="A559" s="39" t="s">
        <v>473</v>
      </c>
      <c r="B559" s="174">
        <v>2.48</v>
      </c>
    </row>
    <row r="560" spans="1:2" ht="14.25">
      <c r="A560" s="39" t="s">
        <v>474</v>
      </c>
      <c r="B560" s="174">
        <f>SUM(B561:B569)</f>
        <v>40</v>
      </c>
    </row>
    <row r="561" spans="1:2" ht="14.25">
      <c r="A561" s="39" t="s">
        <v>475</v>
      </c>
      <c r="B561" s="174"/>
    </row>
    <row r="562" spans="1:2" ht="14.25">
      <c r="A562" s="39" t="s">
        <v>476</v>
      </c>
      <c r="B562" s="174"/>
    </row>
    <row r="563" spans="1:2" ht="14.25">
      <c r="A563" s="39" t="s">
        <v>477</v>
      </c>
      <c r="B563" s="174"/>
    </row>
    <row r="564" spans="1:2" ht="14.25">
      <c r="A564" s="39" t="s">
        <v>478</v>
      </c>
      <c r="B564" s="174"/>
    </row>
    <row r="565" spans="1:2" ht="14.25">
      <c r="A565" s="39" t="s">
        <v>479</v>
      </c>
      <c r="B565" s="174"/>
    </row>
    <row r="566" spans="1:2" ht="14.25">
      <c r="A566" s="39" t="s">
        <v>480</v>
      </c>
      <c r="B566" s="174"/>
    </row>
    <row r="567" spans="1:2" ht="14.25">
      <c r="A567" s="39" t="s">
        <v>481</v>
      </c>
      <c r="B567" s="174"/>
    </row>
    <row r="568" spans="1:2" ht="14.25">
      <c r="A568" s="39" t="s">
        <v>482</v>
      </c>
      <c r="B568" s="174"/>
    </row>
    <row r="569" spans="1:2" ht="14.25">
      <c r="A569" s="39" t="s">
        <v>483</v>
      </c>
      <c r="B569" s="174">
        <v>40</v>
      </c>
    </row>
    <row r="570" spans="1:2" ht="14.25">
      <c r="A570" s="39" t="s">
        <v>484</v>
      </c>
      <c r="B570" s="174">
        <f>SUM(B571:B577)</f>
        <v>755.68</v>
      </c>
    </row>
    <row r="571" spans="1:2" ht="14.25">
      <c r="A571" s="39" t="s">
        <v>485</v>
      </c>
      <c r="B571" s="174"/>
    </row>
    <row r="572" spans="1:2" ht="14.25">
      <c r="A572" s="39" t="s">
        <v>486</v>
      </c>
      <c r="B572" s="174"/>
    </row>
    <row r="573" spans="1:2" ht="14.25">
      <c r="A573" s="39" t="s">
        <v>487</v>
      </c>
      <c r="B573" s="174"/>
    </row>
    <row r="574" spans="1:2" ht="14.25">
      <c r="A574" s="39" t="s">
        <v>488</v>
      </c>
      <c r="B574" s="174"/>
    </row>
    <row r="575" spans="1:2" ht="14.25">
      <c r="A575" s="39" t="s">
        <v>489</v>
      </c>
      <c r="B575" s="174">
        <v>160</v>
      </c>
    </row>
    <row r="576" spans="1:2" ht="14.25">
      <c r="A576" s="39" t="s">
        <v>490</v>
      </c>
      <c r="B576" s="174"/>
    </row>
    <row r="577" spans="1:2" ht="14.25">
      <c r="A577" s="39" t="s">
        <v>491</v>
      </c>
      <c r="B577" s="174">
        <v>595.68</v>
      </c>
    </row>
    <row r="578" spans="1:2" ht="14.25">
      <c r="A578" s="39" t="s">
        <v>492</v>
      </c>
      <c r="B578" s="174">
        <f>SUM(B579:B584)</f>
        <v>120.52</v>
      </c>
    </row>
    <row r="579" spans="1:2" ht="14.25">
      <c r="A579" s="39" t="s">
        <v>493</v>
      </c>
      <c r="B579" s="174">
        <v>100</v>
      </c>
    </row>
    <row r="580" spans="1:2" ht="14.25">
      <c r="A580" s="39" t="s">
        <v>494</v>
      </c>
      <c r="B580" s="174"/>
    </row>
    <row r="581" spans="1:2" ht="14.25">
      <c r="A581" s="39" t="s">
        <v>495</v>
      </c>
      <c r="B581" s="174"/>
    </row>
    <row r="582" spans="1:2" ht="14.25">
      <c r="A582" s="39" t="s">
        <v>496</v>
      </c>
      <c r="B582" s="174"/>
    </row>
    <row r="583" spans="1:2" ht="14.25">
      <c r="A583" s="182" t="s">
        <v>497</v>
      </c>
      <c r="B583" s="174">
        <v>2.55</v>
      </c>
    </row>
    <row r="584" spans="1:2" ht="14.25">
      <c r="A584" s="39" t="s">
        <v>498</v>
      </c>
      <c r="B584" s="174">
        <v>17.97</v>
      </c>
    </row>
    <row r="585" spans="1:2" ht="14.25">
      <c r="A585" s="39" t="s">
        <v>499</v>
      </c>
      <c r="B585" s="174">
        <f>SUM(B586:B591)</f>
        <v>719.34</v>
      </c>
    </row>
    <row r="586" spans="1:2" ht="14.25">
      <c r="A586" s="39" t="s">
        <v>500</v>
      </c>
      <c r="B586" s="174">
        <v>5</v>
      </c>
    </row>
    <row r="587" spans="1:2" ht="14.25">
      <c r="A587" s="39" t="s">
        <v>501</v>
      </c>
      <c r="B587" s="174">
        <v>664.47</v>
      </c>
    </row>
    <row r="588" spans="1:2" ht="14.25">
      <c r="A588" s="39" t="s">
        <v>502</v>
      </c>
      <c r="B588" s="174"/>
    </row>
    <row r="589" spans="1:2" ht="14.25">
      <c r="A589" s="39" t="s">
        <v>503</v>
      </c>
      <c r="B589" s="174">
        <v>2</v>
      </c>
    </row>
    <row r="590" spans="1:2" ht="14.25">
      <c r="A590" s="39" t="s">
        <v>504</v>
      </c>
      <c r="B590" s="174">
        <v>47.87</v>
      </c>
    </row>
    <row r="591" spans="1:2" ht="14.25">
      <c r="A591" s="39" t="s">
        <v>505</v>
      </c>
      <c r="B591" s="174"/>
    </row>
    <row r="592" spans="1:2" ht="14.25">
      <c r="A592" s="39" t="s">
        <v>506</v>
      </c>
      <c r="B592" s="174">
        <f>SUM(B593:B600)</f>
        <v>228.74</v>
      </c>
    </row>
    <row r="593" spans="1:2" ht="14.25">
      <c r="A593" s="39" t="s">
        <v>95</v>
      </c>
      <c r="B593" s="174"/>
    </row>
    <row r="594" spans="1:2" ht="14.25">
      <c r="A594" s="39" t="s">
        <v>96</v>
      </c>
      <c r="B594" s="174"/>
    </row>
    <row r="595" spans="1:2" ht="14.25">
      <c r="A595" s="39" t="s">
        <v>97</v>
      </c>
      <c r="B595" s="174"/>
    </row>
    <row r="596" spans="1:2" ht="14.25">
      <c r="A596" s="39" t="s">
        <v>507</v>
      </c>
      <c r="B596" s="174">
        <v>1.58</v>
      </c>
    </row>
    <row r="597" spans="1:2" ht="14.25">
      <c r="A597" s="39" t="s">
        <v>508</v>
      </c>
      <c r="B597" s="174"/>
    </row>
    <row r="598" spans="1:2" ht="14.25">
      <c r="A598" s="39" t="s">
        <v>509</v>
      </c>
      <c r="B598" s="174"/>
    </row>
    <row r="599" spans="1:2" ht="14.25">
      <c r="A599" s="39" t="s">
        <v>510</v>
      </c>
      <c r="B599" s="174"/>
    </row>
    <row r="600" spans="1:2" ht="14.25">
      <c r="A600" s="39" t="s">
        <v>511</v>
      </c>
      <c r="B600" s="174">
        <v>227.16</v>
      </c>
    </row>
    <row r="601" spans="1:2" ht="14.25">
      <c r="A601" s="39" t="s">
        <v>512</v>
      </c>
      <c r="B601" s="174">
        <f>SUM(B602:B605)</f>
        <v>0</v>
      </c>
    </row>
    <row r="602" spans="1:2" ht="14.25">
      <c r="A602" s="39" t="s">
        <v>95</v>
      </c>
      <c r="B602" s="174"/>
    </row>
    <row r="603" spans="1:2" ht="14.25">
      <c r="A603" s="39" t="s">
        <v>96</v>
      </c>
      <c r="B603" s="174"/>
    </row>
    <row r="604" spans="1:2" ht="14.25">
      <c r="A604" s="39" t="s">
        <v>97</v>
      </c>
      <c r="B604" s="174"/>
    </row>
    <row r="605" spans="1:2" ht="14.25">
      <c r="A605" s="39" t="s">
        <v>513</v>
      </c>
      <c r="B605" s="174"/>
    </row>
    <row r="606" spans="1:2" ht="14.25">
      <c r="A606" s="39" t="s">
        <v>514</v>
      </c>
      <c r="B606" s="174">
        <f>SUM(B607:B608)</f>
        <v>145</v>
      </c>
    </row>
    <row r="607" spans="1:2" ht="14.25">
      <c r="A607" s="39" t="s">
        <v>515</v>
      </c>
      <c r="B607" s="174">
        <v>5</v>
      </c>
    </row>
    <row r="608" spans="1:2" ht="14.25">
      <c r="A608" s="39" t="s">
        <v>516</v>
      </c>
      <c r="B608" s="174">
        <v>140</v>
      </c>
    </row>
    <row r="609" spans="1:2" ht="14.25">
      <c r="A609" s="39" t="s">
        <v>517</v>
      </c>
      <c r="B609" s="174">
        <f>SUM(B610:B611)</f>
        <v>5</v>
      </c>
    </row>
    <row r="610" spans="1:2" ht="14.25">
      <c r="A610" s="39" t="s">
        <v>518</v>
      </c>
      <c r="B610" s="174">
        <v>5</v>
      </c>
    </row>
    <row r="611" spans="1:2" ht="14.25">
      <c r="A611" s="39" t="s">
        <v>519</v>
      </c>
      <c r="B611" s="174"/>
    </row>
    <row r="612" spans="1:2" ht="14.25">
      <c r="A612" s="39" t="s">
        <v>520</v>
      </c>
      <c r="B612" s="174">
        <f>SUM(B613:B614)</f>
        <v>100</v>
      </c>
    </row>
    <row r="613" spans="1:2" ht="14.25">
      <c r="A613" s="39" t="s">
        <v>521</v>
      </c>
      <c r="B613" s="174"/>
    </row>
    <row r="614" spans="1:2" ht="14.25">
      <c r="A614" s="39" t="s">
        <v>522</v>
      </c>
      <c r="B614" s="174">
        <v>100</v>
      </c>
    </row>
    <row r="615" spans="1:2" ht="14.25">
      <c r="A615" s="39" t="s">
        <v>523</v>
      </c>
      <c r="B615" s="174">
        <f>SUM(B616:B617)</f>
        <v>0</v>
      </c>
    </row>
    <row r="616" spans="1:2" ht="14.25">
      <c r="A616" s="39" t="s">
        <v>524</v>
      </c>
      <c r="B616" s="174"/>
    </row>
    <row r="617" spans="1:2" ht="14.25">
      <c r="A617" s="39" t="s">
        <v>525</v>
      </c>
      <c r="B617" s="174"/>
    </row>
    <row r="618" spans="1:2" ht="14.25">
      <c r="A618" s="39" t="s">
        <v>526</v>
      </c>
      <c r="B618" s="174">
        <f>SUM(B619:B620)</f>
        <v>89.62</v>
      </c>
    </row>
    <row r="619" spans="1:2" ht="14.25">
      <c r="A619" s="39" t="s">
        <v>527</v>
      </c>
      <c r="B619" s="174"/>
    </row>
    <row r="620" spans="1:2" ht="14.25">
      <c r="A620" s="39" t="s">
        <v>528</v>
      </c>
      <c r="B620" s="174">
        <v>89.62</v>
      </c>
    </row>
    <row r="621" spans="1:2" ht="14.25">
      <c r="A621" s="39" t="s">
        <v>529</v>
      </c>
      <c r="B621" s="174">
        <f>SUM(B622:B624)</f>
        <v>0</v>
      </c>
    </row>
    <row r="622" spans="1:2" ht="14.25">
      <c r="A622" s="39" t="s">
        <v>530</v>
      </c>
      <c r="B622" s="174"/>
    </row>
    <row r="623" spans="1:2" ht="14.25">
      <c r="A623" s="39" t="s">
        <v>531</v>
      </c>
      <c r="B623" s="174"/>
    </row>
    <row r="624" spans="1:2" ht="14.25">
      <c r="A624" s="39" t="s">
        <v>532</v>
      </c>
      <c r="B624" s="174"/>
    </row>
    <row r="625" spans="1:2" ht="14.25">
      <c r="A625" s="39" t="s">
        <v>533</v>
      </c>
      <c r="B625" s="174">
        <f>SUM(B626:B629)</f>
        <v>0</v>
      </c>
    </row>
    <row r="626" spans="1:2" ht="14.25">
      <c r="A626" s="39" t="s">
        <v>534</v>
      </c>
      <c r="B626" s="174"/>
    </row>
    <row r="627" spans="1:2" ht="14.25">
      <c r="A627" s="39" t="s">
        <v>535</v>
      </c>
      <c r="B627" s="174"/>
    </row>
    <row r="628" spans="1:2" ht="14.25">
      <c r="A628" s="39" t="s">
        <v>536</v>
      </c>
      <c r="B628" s="174"/>
    </row>
    <row r="629" spans="1:2" ht="14.25">
      <c r="A629" s="39" t="s">
        <v>537</v>
      </c>
      <c r="B629" s="174"/>
    </row>
    <row r="630" spans="1:2" ht="14.25">
      <c r="A630" s="185" t="s">
        <v>538</v>
      </c>
      <c r="B630" s="174">
        <f>SUM(B631:B637)</f>
        <v>20</v>
      </c>
    </row>
    <row r="631" spans="1:2" ht="14.25">
      <c r="A631" s="182" t="s">
        <v>95</v>
      </c>
      <c r="B631" s="174"/>
    </row>
    <row r="632" spans="1:2" ht="14.25">
      <c r="A632" s="182" t="s">
        <v>96</v>
      </c>
      <c r="B632" s="174"/>
    </row>
    <row r="633" spans="1:2" ht="14.25">
      <c r="A633" s="182" t="s">
        <v>97</v>
      </c>
      <c r="B633" s="174"/>
    </row>
    <row r="634" spans="1:2" ht="14.25">
      <c r="A634" s="182" t="s">
        <v>539</v>
      </c>
      <c r="B634" s="174">
        <v>20</v>
      </c>
    </row>
    <row r="635" spans="1:2" ht="14.25">
      <c r="A635" s="182" t="s">
        <v>540</v>
      </c>
      <c r="B635" s="174"/>
    </row>
    <row r="636" spans="1:2" ht="14.25">
      <c r="A636" s="182" t="s">
        <v>104</v>
      </c>
      <c r="B636" s="174"/>
    </row>
    <row r="637" spans="1:2" ht="14.25">
      <c r="A637" s="182" t="s">
        <v>541</v>
      </c>
      <c r="B637" s="174"/>
    </row>
    <row r="638" spans="1:2" ht="14.25">
      <c r="A638" s="39" t="s">
        <v>542</v>
      </c>
      <c r="B638" s="174">
        <v>495.8</v>
      </c>
    </row>
    <row r="639" spans="1:2" ht="14.25">
      <c r="A639" s="39" t="s">
        <v>543</v>
      </c>
      <c r="B639" s="174">
        <f>SUM(B640,B645,B658,B662,B674,B677,B681,B686,B690,B694,B697,B706,B708,)</f>
        <v>4559.87</v>
      </c>
    </row>
    <row r="640" spans="1:2" ht="14.25">
      <c r="A640" s="39" t="s">
        <v>544</v>
      </c>
      <c r="B640" s="174">
        <f>SUM(B641:B644)</f>
        <v>184.91</v>
      </c>
    </row>
    <row r="641" spans="1:2" ht="14.25">
      <c r="A641" s="39" t="s">
        <v>95</v>
      </c>
      <c r="B641" s="174"/>
    </row>
    <row r="642" spans="1:2" ht="14.25">
      <c r="A642" s="39" t="s">
        <v>96</v>
      </c>
      <c r="B642" s="174">
        <v>36.76</v>
      </c>
    </row>
    <row r="643" spans="1:2" ht="14.25">
      <c r="A643" s="39" t="s">
        <v>97</v>
      </c>
      <c r="B643" s="174"/>
    </row>
    <row r="644" spans="1:2" ht="14.25">
      <c r="A644" s="39" t="s">
        <v>545</v>
      </c>
      <c r="B644" s="174">
        <v>148.15</v>
      </c>
    </row>
    <row r="645" spans="1:2" ht="14.25">
      <c r="A645" s="39" t="s">
        <v>546</v>
      </c>
      <c r="B645" s="174">
        <f>SUM(B646:B657)</f>
        <v>0.3</v>
      </c>
    </row>
    <row r="646" spans="1:2" ht="14.25">
      <c r="A646" s="39" t="s">
        <v>547</v>
      </c>
      <c r="B646" s="174"/>
    </row>
    <row r="647" spans="1:2" ht="14.25">
      <c r="A647" s="39" t="s">
        <v>548</v>
      </c>
      <c r="B647" s="174"/>
    </row>
    <row r="648" spans="1:2" ht="14.25">
      <c r="A648" s="39" t="s">
        <v>549</v>
      </c>
      <c r="B648" s="174"/>
    </row>
    <row r="649" spans="1:2" ht="14.25">
      <c r="A649" s="39" t="s">
        <v>550</v>
      </c>
      <c r="B649" s="174"/>
    </row>
    <row r="650" spans="1:2" ht="14.25">
      <c r="A650" s="39" t="s">
        <v>551</v>
      </c>
      <c r="B650" s="174"/>
    </row>
    <row r="651" spans="1:2" ht="14.25">
      <c r="A651" s="39" t="s">
        <v>552</v>
      </c>
      <c r="B651" s="174"/>
    </row>
    <row r="652" spans="1:2" ht="14.25">
      <c r="A652" s="39" t="s">
        <v>553</v>
      </c>
      <c r="B652" s="174"/>
    </row>
    <row r="653" spans="1:2" ht="14.25">
      <c r="A653" s="39" t="s">
        <v>554</v>
      </c>
      <c r="B653" s="174"/>
    </row>
    <row r="654" spans="1:2" ht="14.25">
      <c r="A654" s="39" t="s">
        <v>555</v>
      </c>
      <c r="B654" s="174"/>
    </row>
    <row r="655" spans="1:2" ht="14.25">
      <c r="A655" s="39" t="s">
        <v>556</v>
      </c>
      <c r="B655" s="174"/>
    </row>
    <row r="656" spans="1:2" ht="14.25">
      <c r="A656" s="39" t="s">
        <v>557</v>
      </c>
      <c r="B656" s="174"/>
    </row>
    <row r="657" spans="1:2" ht="14.25">
      <c r="A657" s="39" t="s">
        <v>558</v>
      </c>
      <c r="B657" s="174">
        <v>0.3</v>
      </c>
    </row>
    <row r="658" spans="1:2" ht="14.25">
      <c r="A658" s="39" t="s">
        <v>559</v>
      </c>
      <c r="B658" s="174">
        <f>SUM(B659:B661)</f>
        <v>1010.76</v>
      </c>
    </row>
    <row r="659" spans="1:2" ht="14.25">
      <c r="A659" s="39" t="s">
        <v>560</v>
      </c>
      <c r="B659" s="174"/>
    </row>
    <row r="660" spans="1:2" ht="14.25">
      <c r="A660" s="39" t="s">
        <v>561</v>
      </c>
      <c r="B660" s="174">
        <v>922.44</v>
      </c>
    </row>
    <row r="661" spans="1:2" ht="14.25">
      <c r="A661" s="39" t="s">
        <v>562</v>
      </c>
      <c r="B661" s="174">
        <v>88.32</v>
      </c>
    </row>
    <row r="662" spans="1:2" ht="14.25">
      <c r="A662" s="39" t="s">
        <v>563</v>
      </c>
      <c r="B662" s="174">
        <f>SUM(B663:B673)</f>
        <v>443.80999999999995</v>
      </c>
    </row>
    <row r="663" spans="1:2" ht="14.25">
      <c r="A663" s="39" t="s">
        <v>564</v>
      </c>
      <c r="B663" s="174"/>
    </row>
    <row r="664" spans="1:2" ht="14.25">
      <c r="A664" s="39" t="s">
        <v>565</v>
      </c>
      <c r="B664" s="174"/>
    </row>
    <row r="665" spans="1:2" ht="14.25">
      <c r="A665" s="39" t="s">
        <v>566</v>
      </c>
      <c r="B665" s="174"/>
    </row>
    <row r="666" spans="1:2" ht="14.25">
      <c r="A666" s="39" t="s">
        <v>567</v>
      </c>
      <c r="B666" s="174"/>
    </row>
    <row r="667" spans="1:2" ht="14.25">
      <c r="A667" s="39" t="s">
        <v>568</v>
      </c>
      <c r="B667" s="174"/>
    </row>
    <row r="668" spans="1:2" ht="14.25">
      <c r="A668" s="39" t="s">
        <v>569</v>
      </c>
      <c r="B668" s="174"/>
    </row>
    <row r="669" spans="1:2" ht="14.25">
      <c r="A669" s="39" t="s">
        <v>570</v>
      </c>
      <c r="B669" s="174"/>
    </row>
    <row r="670" spans="1:2" ht="14.25">
      <c r="A670" s="39" t="s">
        <v>571</v>
      </c>
      <c r="B670" s="174">
        <v>117.68</v>
      </c>
    </row>
    <row r="671" spans="1:2" ht="14.25">
      <c r="A671" s="39" t="s">
        <v>572</v>
      </c>
      <c r="B671" s="174">
        <v>50.29</v>
      </c>
    </row>
    <row r="672" spans="1:2" ht="14.25">
      <c r="A672" s="39" t="s">
        <v>573</v>
      </c>
      <c r="B672" s="174"/>
    </row>
    <row r="673" spans="1:2" ht="14.25">
      <c r="A673" s="39" t="s">
        <v>574</v>
      </c>
      <c r="B673" s="174">
        <v>275.84</v>
      </c>
    </row>
    <row r="674" spans="1:2" ht="14.25">
      <c r="A674" s="39" t="s">
        <v>575</v>
      </c>
      <c r="B674" s="174">
        <f>SUM(B675:B676)</f>
        <v>0</v>
      </c>
    </row>
    <row r="675" spans="1:2" ht="14.25">
      <c r="A675" s="39" t="s">
        <v>576</v>
      </c>
      <c r="B675" s="174"/>
    </row>
    <row r="676" spans="1:2" ht="14.25">
      <c r="A676" s="39" t="s">
        <v>577</v>
      </c>
      <c r="B676" s="174"/>
    </row>
    <row r="677" spans="1:2" ht="14.25">
      <c r="A677" s="39" t="s">
        <v>578</v>
      </c>
      <c r="B677" s="174">
        <f>SUM(B678:B680)</f>
        <v>749.36</v>
      </c>
    </row>
    <row r="678" spans="1:2" ht="14.25">
      <c r="A678" s="39" t="s">
        <v>579</v>
      </c>
      <c r="B678" s="174">
        <v>8</v>
      </c>
    </row>
    <row r="679" spans="1:2" ht="14.25">
      <c r="A679" s="39" t="s">
        <v>580</v>
      </c>
      <c r="B679" s="174">
        <v>110.84</v>
      </c>
    </row>
    <row r="680" spans="1:2" ht="14.25">
      <c r="A680" s="39" t="s">
        <v>581</v>
      </c>
      <c r="B680" s="174">
        <v>630.52</v>
      </c>
    </row>
    <row r="681" spans="1:2" ht="14.25">
      <c r="A681" s="39" t="s">
        <v>582</v>
      </c>
      <c r="B681" s="174">
        <f>SUM(B682:B685)</f>
        <v>943.95</v>
      </c>
    </row>
    <row r="682" spans="1:2" ht="14.25">
      <c r="A682" s="39" t="s">
        <v>583</v>
      </c>
      <c r="B682" s="174">
        <v>943.95</v>
      </c>
    </row>
    <row r="683" spans="1:2" ht="14.25">
      <c r="A683" s="39" t="s">
        <v>584</v>
      </c>
      <c r="B683" s="174"/>
    </row>
    <row r="684" spans="1:2" ht="14.25">
      <c r="A684" s="39" t="s">
        <v>585</v>
      </c>
      <c r="B684" s="174"/>
    </row>
    <row r="685" spans="1:2" ht="14.25">
      <c r="A685" s="39" t="s">
        <v>586</v>
      </c>
      <c r="B685" s="174"/>
    </row>
    <row r="686" spans="1:2" ht="14.25">
      <c r="A686" s="39" t="s">
        <v>587</v>
      </c>
      <c r="B686" s="174">
        <f>SUM(B687:B689)</f>
        <v>30.6</v>
      </c>
    </row>
    <row r="687" spans="1:2" ht="14.25">
      <c r="A687" s="39" t="s">
        <v>588</v>
      </c>
      <c r="B687" s="174"/>
    </row>
    <row r="688" spans="1:2" ht="14.25">
      <c r="A688" s="39" t="s">
        <v>589</v>
      </c>
      <c r="B688" s="174"/>
    </row>
    <row r="689" spans="1:2" ht="14.25">
      <c r="A689" s="39" t="s">
        <v>590</v>
      </c>
      <c r="B689" s="174">
        <v>30.6</v>
      </c>
    </row>
    <row r="690" spans="1:2" ht="14.25">
      <c r="A690" s="39" t="s">
        <v>591</v>
      </c>
      <c r="B690" s="174">
        <f>SUM(B691:B693)</f>
        <v>156</v>
      </c>
    </row>
    <row r="691" spans="1:2" ht="14.25">
      <c r="A691" s="39" t="s">
        <v>592</v>
      </c>
      <c r="B691" s="174">
        <v>156</v>
      </c>
    </row>
    <row r="692" spans="1:2" ht="14.25">
      <c r="A692" s="39" t="s">
        <v>593</v>
      </c>
      <c r="B692" s="174"/>
    </row>
    <row r="693" spans="1:2" ht="14.25">
      <c r="A693" s="39" t="s">
        <v>594</v>
      </c>
      <c r="B693" s="174"/>
    </row>
    <row r="694" spans="1:2" ht="14.25">
      <c r="A694" s="39" t="s">
        <v>595</v>
      </c>
      <c r="B694" s="174">
        <f>SUM(B695:B696)</f>
        <v>34.58</v>
      </c>
    </row>
    <row r="695" spans="1:2" ht="14.25">
      <c r="A695" s="39" t="s">
        <v>596</v>
      </c>
      <c r="B695" s="174">
        <v>34.58</v>
      </c>
    </row>
    <row r="696" spans="1:2" ht="14.25">
      <c r="A696" s="39" t="s">
        <v>597</v>
      </c>
      <c r="B696" s="174"/>
    </row>
    <row r="697" spans="1:2" ht="14.25">
      <c r="A697" s="182" t="s">
        <v>598</v>
      </c>
      <c r="B697" s="174">
        <f>SUM(B698:B705)</f>
        <v>0</v>
      </c>
    </row>
    <row r="698" spans="1:2" ht="14.25">
      <c r="A698" s="182" t="s">
        <v>95</v>
      </c>
      <c r="B698" s="174"/>
    </row>
    <row r="699" spans="1:2" ht="14.25">
      <c r="A699" s="182" t="s">
        <v>96</v>
      </c>
      <c r="B699" s="174"/>
    </row>
    <row r="700" spans="1:2" ht="14.25">
      <c r="A700" s="182" t="s">
        <v>97</v>
      </c>
      <c r="B700" s="174"/>
    </row>
    <row r="701" spans="1:2" ht="14.25">
      <c r="A701" s="182" t="s">
        <v>137</v>
      </c>
      <c r="B701" s="174"/>
    </row>
    <row r="702" spans="1:2" ht="14.25">
      <c r="A702" s="182" t="s">
        <v>599</v>
      </c>
      <c r="B702" s="174"/>
    </row>
    <row r="703" spans="1:2" ht="14.25">
      <c r="A703" s="182" t="s">
        <v>600</v>
      </c>
      <c r="B703" s="174"/>
    </row>
    <row r="704" spans="1:2" ht="14.25">
      <c r="A704" s="182" t="s">
        <v>104</v>
      </c>
      <c r="B704" s="174"/>
    </row>
    <row r="705" spans="1:2" ht="14.25">
      <c r="A705" s="182" t="s">
        <v>601</v>
      </c>
      <c r="B705" s="174"/>
    </row>
    <row r="706" spans="1:2" ht="14.25">
      <c r="A706" s="182" t="s">
        <v>602</v>
      </c>
      <c r="B706" s="174">
        <f>SUM(B707)</f>
        <v>0</v>
      </c>
    </row>
    <row r="707" spans="1:2" ht="14.25">
      <c r="A707" s="182" t="s">
        <v>603</v>
      </c>
      <c r="B707" s="174"/>
    </row>
    <row r="708" spans="1:2" ht="14.25">
      <c r="A708" s="186" t="s">
        <v>604</v>
      </c>
      <c r="B708" s="174">
        <f>SUM(B709)</f>
        <v>1005.6</v>
      </c>
    </row>
    <row r="709" spans="1:2" ht="14.25">
      <c r="A709" s="186" t="s">
        <v>605</v>
      </c>
      <c r="B709" s="174">
        <v>1005.6</v>
      </c>
    </row>
    <row r="710" spans="1:2" ht="14.25">
      <c r="A710" s="187" t="s">
        <v>606</v>
      </c>
      <c r="B710" s="174">
        <f>SUM(B711,B720,B724,B732,B738,B745,B751,B754,B757,B758,B759,B765,B766,B767,B782,)</f>
        <v>1971.1999999999998</v>
      </c>
    </row>
    <row r="711" spans="1:2" ht="14.25">
      <c r="A711" s="187" t="s">
        <v>607</v>
      </c>
      <c r="B711" s="174">
        <f>SUM(B712:B719)</f>
        <v>27</v>
      </c>
    </row>
    <row r="712" spans="1:2" ht="14.25">
      <c r="A712" s="187" t="s">
        <v>95</v>
      </c>
      <c r="B712" s="174"/>
    </row>
    <row r="713" spans="1:2" ht="14.25">
      <c r="A713" s="187" t="s">
        <v>96</v>
      </c>
      <c r="B713" s="174">
        <v>17</v>
      </c>
    </row>
    <row r="714" spans="1:2" ht="14.25">
      <c r="A714" s="187" t="s">
        <v>97</v>
      </c>
      <c r="B714" s="174"/>
    </row>
    <row r="715" spans="1:2" ht="14.25">
      <c r="A715" s="187" t="s">
        <v>608</v>
      </c>
      <c r="B715" s="174"/>
    </row>
    <row r="716" spans="1:2" ht="14.25">
      <c r="A716" s="187" t="s">
        <v>609</v>
      </c>
      <c r="B716" s="174"/>
    </row>
    <row r="717" spans="1:2" ht="14.25">
      <c r="A717" s="187" t="s">
        <v>610</v>
      </c>
      <c r="B717" s="174"/>
    </row>
    <row r="718" spans="1:2" ht="14.25">
      <c r="A718" s="187" t="s">
        <v>611</v>
      </c>
      <c r="B718" s="174"/>
    </row>
    <row r="719" spans="1:2" ht="14.25">
      <c r="A719" s="187" t="s">
        <v>612</v>
      </c>
      <c r="B719" s="174">
        <v>10</v>
      </c>
    </row>
    <row r="720" spans="1:2" ht="14.25">
      <c r="A720" s="187" t="s">
        <v>613</v>
      </c>
      <c r="B720" s="174">
        <f>SUM(B721:B723)</f>
        <v>0</v>
      </c>
    </row>
    <row r="721" spans="1:2" ht="14.25">
      <c r="A721" s="187" t="s">
        <v>614</v>
      </c>
      <c r="B721" s="174"/>
    </row>
    <row r="722" spans="1:2" ht="14.25">
      <c r="A722" s="187" t="s">
        <v>615</v>
      </c>
      <c r="B722" s="174"/>
    </row>
    <row r="723" spans="1:2" ht="14.25">
      <c r="A723" s="187" t="s">
        <v>616</v>
      </c>
      <c r="B723" s="174"/>
    </row>
    <row r="724" spans="1:2" ht="14.25">
      <c r="A724" s="187" t="s">
        <v>617</v>
      </c>
      <c r="B724" s="174">
        <f>SUM(B725:B731)</f>
        <v>608.49</v>
      </c>
    </row>
    <row r="725" spans="1:2" ht="14.25">
      <c r="A725" s="187" t="s">
        <v>618</v>
      </c>
      <c r="B725" s="174">
        <v>519.29</v>
      </c>
    </row>
    <row r="726" spans="1:2" ht="14.25">
      <c r="A726" s="187" t="s">
        <v>619</v>
      </c>
      <c r="B726" s="174">
        <v>15.36</v>
      </c>
    </row>
    <row r="727" spans="1:2" ht="14.25">
      <c r="A727" s="187" t="s">
        <v>620</v>
      </c>
      <c r="B727" s="174"/>
    </row>
    <row r="728" spans="1:2" ht="14.25">
      <c r="A728" s="187" t="s">
        <v>621</v>
      </c>
      <c r="B728" s="174"/>
    </row>
    <row r="729" spans="1:2" ht="14.25">
      <c r="A729" s="187" t="s">
        <v>622</v>
      </c>
      <c r="B729" s="174"/>
    </row>
    <row r="730" spans="1:2" ht="14.25">
      <c r="A730" s="187" t="s">
        <v>623</v>
      </c>
      <c r="B730" s="174"/>
    </row>
    <row r="731" spans="1:2" ht="14.25">
      <c r="A731" s="187" t="s">
        <v>624</v>
      </c>
      <c r="B731" s="174">
        <v>73.84</v>
      </c>
    </row>
    <row r="732" spans="1:2" ht="14.25">
      <c r="A732" s="187" t="s">
        <v>625</v>
      </c>
      <c r="B732" s="174">
        <f>SUM(B733:B737)</f>
        <v>998.11</v>
      </c>
    </row>
    <row r="733" spans="1:2" ht="14.25">
      <c r="A733" s="187" t="s">
        <v>626</v>
      </c>
      <c r="B733" s="174"/>
    </row>
    <row r="734" spans="1:2" ht="14.25">
      <c r="A734" s="187" t="s">
        <v>627</v>
      </c>
      <c r="B734" s="174">
        <v>998.11</v>
      </c>
    </row>
    <row r="735" spans="1:2" ht="14.25">
      <c r="A735" s="187" t="s">
        <v>628</v>
      </c>
      <c r="B735" s="174"/>
    </row>
    <row r="736" spans="1:2" ht="14.25">
      <c r="A736" s="187" t="s">
        <v>629</v>
      </c>
      <c r="B736" s="174"/>
    </row>
    <row r="737" spans="1:2" ht="14.25">
      <c r="A737" s="187" t="s">
        <v>630</v>
      </c>
      <c r="B737" s="174"/>
    </row>
    <row r="738" spans="1:2" ht="14.25">
      <c r="A738" s="187" t="s">
        <v>631</v>
      </c>
      <c r="B738" s="174">
        <f>SUM(B739:B744)</f>
        <v>0</v>
      </c>
    </row>
    <row r="739" spans="1:2" ht="14.25">
      <c r="A739" s="187" t="s">
        <v>632</v>
      </c>
      <c r="B739" s="174"/>
    </row>
    <row r="740" spans="1:2" ht="14.25">
      <c r="A740" s="187" t="s">
        <v>633</v>
      </c>
      <c r="B740" s="174"/>
    </row>
    <row r="741" spans="1:2" ht="14.25">
      <c r="A741" s="187" t="s">
        <v>634</v>
      </c>
      <c r="B741" s="174"/>
    </row>
    <row r="742" spans="1:2" ht="14.25">
      <c r="A742" s="187" t="s">
        <v>635</v>
      </c>
      <c r="B742" s="174"/>
    </row>
    <row r="743" spans="1:2" ht="14.25">
      <c r="A743" s="187" t="s">
        <v>636</v>
      </c>
      <c r="B743" s="174"/>
    </row>
    <row r="744" spans="1:2" ht="14.25">
      <c r="A744" s="187" t="s">
        <v>637</v>
      </c>
      <c r="B744" s="174"/>
    </row>
    <row r="745" spans="1:2" ht="14.25">
      <c r="A745" s="187" t="s">
        <v>638</v>
      </c>
      <c r="B745" s="174">
        <f>SUM(B746:B750)</f>
        <v>0</v>
      </c>
    </row>
    <row r="746" spans="1:2" ht="14.25">
      <c r="A746" s="187" t="s">
        <v>639</v>
      </c>
      <c r="B746" s="174"/>
    </row>
    <row r="747" spans="1:2" ht="14.25">
      <c r="A747" s="187" t="s">
        <v>640</v>
      </c>
      <c r="B747" s="174"/>
    </row>
    <row r="748" spans="1:2" ht="14.25">
      <c r="A748" s="187" t="s">
        <v>641</v>
      </c>
      <c r="B748" s="174"/>
    </row>
    <row r="749" spans="1:2" ht="14.25">
      <c r="A749" s="187" t="s">
        <v>642</v>
      </c>
      <c r="B749" s="174"/>
    </row>
    <row r="750" spans="1:2" ht="14.25">
      <c r="A750" s="187" t="s">
        <v>643</v>
      </c>
      <c r="B750" s="174"/>
    </row>
    <row r="751" spans="1:2" ht="14.25">
      <c r="A751" s="187" t="s">
        <v>644</v>
      </c>
      <c r="B751" s="174">
        <f>SUM(B752:B753)</f>
        <v>0</v>
      </c>
    </row>
    <row r="752" spans="1:2" ht="14.25">
      <c r="A752" s="187" t="s">
        <v>645</v>
      </c>
      <c r="B752" s="174"/>
    </row>
    <row r="753" spans="1:2" ht="14.25">
      <c r="A753" s="187" t="s">
        <v>646</v>
      </c>
      <c r="B753" s="174"/>
    </row>
    <row r="754" spans="1:2" ht="14.25">
      <c r="A754" s="187" t="s">
        <v>647</v>
      </c>
      <c r="B754" s="174">
        <f>SUM(B755:B756)</f>
        <v>0</v>
      </c>
    </row>
    <row r="755" spans="1:2" ht="14.25">
      <c r="A755" s="187" t="s">
        <v>648</v>
      </c>
      <c r="B755" s="174"/>
    </row>
    <row r="756" spans="1:2" ht="14.25">
      <c r="A756" s="187" t="s">
        <v>649</v>
      </c>
      <c r="B756" s="174"/>
    </row>
    <row r="757" spans="1:2" ht="14.25">
      <c r="A757" s="187" t="s">
        <v>650</v>
      </c>
      <c r="B757" s="174"/>
    </row>
    <row r="758" spans="1:2" ht="14.25">
      <c r="A758" s="187" t="s">
        <v>651</v>
      </c>
      <c r="B758" s="174">
        <v>337.6</v>
      </c>
    </row>
    <row r="759" spans="1:2" ht="14.25">
      <c r="A759" s="187" t="s">
        <v>652</v>
      </c>
      <c r="B759" s="174">
        <f>SUM(B760:B764)</f>
        <v>0</v>
      </c>
    </row>
    <row r="760" spans="1:2" ht="14.25">
      <c r="A760" s="187" t="s">
        <v>653</v>
      </c>
      <c r="B760" s="174"/>
    </row>
    <row r="761" spans="1:2" ht="14.25">
      <c r="A761" s="187" t="s">
        <v>654</v>
      </c>
      <c r="B761" s="174"/>
    </row>
    <row r="762" spans="1:2" ht="14.25">
      <c r="A762" s="187" t="s">
        <v>655</v>
      </c>
      <c r="B762" s="174"/>
    </row>
    <row r="763" spans="1:2" ht="14.25">
      <c r="A763" s="187" t="s">
        <v>656</v>
      </c>
      <c r="B763" s="174"/>
    </row>
    <row r="764" spans="1:2" ht="14.25">
      <c r="A764" s="187" t="s">
        <v>657</v>
      </c>
      <c r="B764" s="174"/>
    </row>
    <row r="765" spans="1:2" ht="14.25">
      <c r="A765" s="187" t="s">
        <v>658</v>
      </c>
      <c r="B765" s="174"/>
    </row>
    <row r="766" spans="1:2" ht="14.25">
      <c r="A766" s="187" t="s">
        <v>659</v>
      </c>
      <c r="B766" s="174"/>
    </row>
    <row r="767" spans="1:2" ht="14.25">
      <c r="A767" s="187" t="s">
        <v>660</v>
      </c>
      <c r="B767" s="174">
        <f>SUM(B768:B781)</f>
        <v>0</v>
      </c>
    </row>
    <row r="768" spans="1:2" ht="14.25">
      <c r="A768" s="187" t="s">
        <v>95</v>
      </c>
      <c r="B768" s="174"/>
    </row>
    <row r="769" spans="1:2" ht="14.25">
      <c r="A769" s="187" t="s">
        <v>96</v>
      </c>
      <c r="B769" s="174"/>
    </row>
    <row r="770" spans="1:2" ht="14.25">
      <c r="A770" s="187" t="s">
        <v>97</v>
      </c>
      <c r="B770" s="174"/>
    </row>
    <row r="771" spans="1:2" ht="14.25">
      <c r="A771" s="187" t="s">
        <v>661</v>
      </c>
      <c r="B771" s="174"/>
    </row>
    <row r="772" spans="1:2" ht="14.25">
      <c r="A772" s="187" t="s">
        <v>662</v>
      </c>
      <c r="B772" s="174"/>
    </row>
    <row r="773" spans="1:2" ht="14.25">
      <c r="A773" s="187" t="s">
        <v>663</v>
      </c>
      <c r="B773" s="174"/>
    </row>
    <row r="774" spans="1:2" ht="14.25">
      <c r="A774" s="187" t="s">
        <v>664</v>
      </c>
      <c r="B774" s="174"/>
    </row>
    <row r="775" spans="1:2" ht="14.25">
      <c r="A775" s="187" t="s">
        <v>665</v>
      </c>
      <c r="B775" s="174"/>
    </row>
    <row r="776" spans="1:2" ht="14.25">
      <c r="A776" s="187" t="s">
        <v>666</v>
      </c>
      <c r="B776" s="174"/>
    </row>
    <row r="777" spans="1:2" ht="14.25">
      <c r="A777" s="187" t="s">
        <v>667</v>
      </c>
      <c r="B777" s="174"/>
    </row>
    <row r="778" spans="1:2" ht="14.25">
      <c r="A778" s="187" t="s">
        <v>137</v>
      </c>
      <c r="B778" s="174"/>
    </row>
    <row r="779" spans="1:2" ht="14.25">
      <c r="A779" s="187" t="s">
        <v>668</v>
      </c>
      <c r="B779" s="174"/>
    </row>
    <row r="780" spans="1:2" ht="14.25">
      <c r="A780" s="187" t="s">
        <v>104</v>
      </c>
      <c r="B780" s="174"/>
    </row>
    <row r="781" spans="1:2" ht="14.25">
      <c r="A781" s="187" t="s">
        <v>669</v>
      </c>
      <c r="B781" s="174"/>
    </row>
    <row r="782" spans="1:2" ht="14.25">
      <c r="A782" s="187" t="s">
        <v>670</v>
      </c>
      <c r="B782" s="174"/>
    </row>
    <row r="783" spans="1:2" ht="14.25">
      <c r="A783" s="187" t="s">
        <v>671</v>
      </c>
      <c r="B783" s="174">
        <f>B784+B795+B796+B799+B801</f>
        <v>34836.649999999994</v>
      </c>
    </row>
    <row r="784" spans="1:2" ht="14.25">
      <c r="A784" s="187" t="s">
        <v>672</v>
      </c>
      <c r="B784" s="174">
        <f>SUM(B785:B794)</f>
        <v>1817.6299999999999</v>
      </c>
    </row>
    <row r="785" spans="1:2" ht="14.25">
      <c r="A785" s="187" t="s">
        <v>95</v>
      </c>
      <c r="B785" s="174">
        <v>1022.46</v>
      </c>
    </row>
    <row r="786" spans="1:2" ht="14.25">
      <c r="A786" s="187" t="s">
        <v>96</v>
      </c>
      <c r="B786" s="174">
        <v>309.83</v>
      </c>
    </row>
    <row r="787" spans="1:2" ht="14.25">
      <c r="A787" s="187" t="s">
        <v>97</v>
      </c>
      <c r="B787" s="174"/>
    </row>
    <row r="788" spans="1:2" ht="14.25">
      <c r="A788" s="187" t="s">
        <v>673</v>
      </c>
      <c r="B788" s="174"/>
    </row>
    <row r="789" spans="1:2" ht="14.25">
      <c r="A789" s="187" t="s">
        <v>674</v>
      </c>
      <c r="B789" s="174"/>
    </row>
    <row r="790" spans="1:2" ht="14.25">
      <c r="A790" s="187" t="s">
        <v>675</v>
      </c>
      <c r="B790" s="174">
        <v>3.75</v>
      </c>
    </row>
    <row r="791" spans="1:2" ht="14.25">
      <c r="A791" s="187" t="s">
        <v>676</v>
      </c>
      <c r="B791" s="174"/>
    </row>
    <row r="792" spans="1:2" ht="14.25">
      <c r="A792" s="187" t="s">
        <v>677</v>
      </c>
      <c r="B792" s="174"/>
    </row>
    <row r="793" spans="1:2" ht="14.25">
      <c r="A793" s="187" t="s">
        <v>678</v>
      </c>
      <c r="B793" s="174"/>
    </row>
    <row r="794" spans="1:2" ht="14.25">
      <c r="A794" s="187" t="s">
        <v>679</v>
      </c>
      <c r="B794" s="174">
        <v>481.59</v>
      </c>
    </row>
    <row r="795" spans="1:2" ht="14.25">
      <c r="A795" s="187" t="s">
        <v>680</v>
      </c>
      <c r="B795" s="174">
        <v>2879.16</v>
      </c>
    </row>
    <row r="796" spans="1:2" ht="14.25">
      <c r="A796" s="187" t="s">
        <v>681</v>
      </c>
      <c r="B796" s="174">
        <f>B797+B798</f>
        <v>10865.81</v>
      </c>
    </row>
    <row r="797" spans="1:2" ht="14.25">
      <c r="A797" s="187" t="s">
        <v>682</v>
      </c>
      <c r="B797" s="174"/>
    </row>
    <row r="798" spans="1:2" ht="14.25">
      <c r="A798" s="187" t="s">
        <v>683</v>
      </c>
      <c r="B798" s="174">
        <v>10865.81</v>
      </c>
    </row>
    <row r="799" spans="1:2" ht="14.25">
      <c r="A799" s="187" t="s">
        <v>684</v>
      </c>
      <c r="B799" s="174">
        <v>2744.71</v>
      </c>
    </row>
    <row r="800" spans="1:2" ht="14.25">
      <c r="A800" s="187" t="s">
        <v>685</v>
      </c>
      <c r="B800" s="174"/>
    </row>
    <row r="801" spans="1:2" ht="14.25">
      <c r="A801" s="187" t="s">
        <v>686</v>
      </c>
      <c r="B801" s="174">
        <v>16529.34</v>
      </c>
    </row>
    <row r="802" spans="1:2" ht="14.25">
      <c r="A802" s="187" t="s">
        <v>687</v>
      </c>
      <c r="B802" s="174">
        <f>SUM(B803,B828,B853,B879,B890,B901,B907,B914,B921,B924,)</f>
        <v>5227.16</v>
      </c>
    </row>
    <row r="803" spans="1:2" ht="14.25">
      <c r="A803" s="187" t="s">
        <v>688</v>
      </c>
      <c r="B803" s="174">
        <f>SUM(B804:B827)</f>
        <v>1642.79</v>
      </c>
    </row>
    <row r="804" spans="1:2" ht="14.25">
      <c r="A804" s="187" t="s">
        <v>689</v>
      </c>
      <c r="B804" s="174">
        <v>15</v>
      </c>
    </row>
    <row r="805" spans="1:2" ht="14.25">
      <c r="A805" s="187" t="s">
        <v>690</v>
      </c>
      <c r="B805" s="174">
        <v>49.03</v>
      </c>
    </row>
    <row r="806" spans="1:2" ht="14.25">
      <c r="A806" s="187" t="s">
        <v>691</v>
      </c>
      <c r="B806" s="174"/>
    </row>
    <row r="807" spans="1:2" ht="14.25">
      <c r="A807" s="187" t="s">
        <v>692</v>
      </c>
      <c r="B807" s="174"/>
    </row>
    <row r="808" spans="1:2" ht="14.25">
      <c r="A808" s="187" t="s">
        <v>693</v>
      </c>
      <c r="B808" s="174"/>
    </row>
    <row r="809" spans="1:2" ht="14.25">
      <c r="A809" s="187" t="s">
        <v>694</v>
      </c>
      <c r="B809" s="174"/>
    </row>
    <row r="810" spans="1:2" ht="14.25">
      <c r="A810" s="187" t="s">
        <v>695</v>
      </c>
      <c r="B810" s="174">
        <v>77.21</v>
      </c>
    </row>
    <row r="811" spans="1:2" ht="14.25">
      <c r="A811" s="187" t="s">
        <v>696</v>
      </c>
      <c r="B811" s="174">
        <v>10</v>
      </c>
    </row>
    <row r="812" spans="1:2" ht="14.25">
      <c r="A812" s="187" t="s">
        <v>697</v>
      </c>
      <c r="B812" s="174"/>
    </row>
    <row r="813" spans="1:2" ht="14.25">
      <c r="A813" s="187" t="s">
        <v>698</v>
      </c>
      <c r="B813" s="174"/>
    </row>
    <row r="814" spans="1:2" ht="14.25">
      <c r="A814" s="187" t="s">
        <v>699</v>
      </c>
      <c r="B814" s="174"/>
    </row>
    <row r="815" spans="1:2" ht="14.25">
      <c r="A815" s="187" t="s">
        <v>700</v>
      </c>
      <c r="B815" s="174"/>
    </row>
    <row r="816" spans="1:2" ht="14.25">
      <c r="A816" s="187" t="s">
        <v>701</v>
      </c>
      <c r="B816" s="174"/>
    </row>
    <row r="817" spans="1:2" ht="14.25">
      <c r="A817" s="187" t="s">
        <v>702</v>
      </c>
      <c r="B817" s="174"/>
    </row>
    <row r="818" spans="1:2" ht="14.25">
      <c r="A818" s="187" t="s">
        <v>703</v>
      </c>
      <c r="B818" s="174">
        <v>617.59</v>
      </c>
    </row>
    <row r="819" spans="1:2" ht="14.25">
      <c r="A819" s="187" t="s">
        <v>704</v>
      </c>
      <c r="B819" s="174"/>
    </row>
    <row r="820" spans="1:2" ht="14.25">
      <c r="A820" s="187" t="s">
        <v>705</v>
      </c>
      <c r="B820" s="174">
        <v>2.5</v>
      </c>
    </row>
    <row r="821" spans="1:2" ht="14.25">
      <c r="A821" s="187" t="s">
        <v>706</v>
      </c>
      <c r="B821" s="174"/>
    </row>
    <row r="822" spans="1:2" ht="14.25">
      <c r="A822" s="187" t="s">
        <v>707</v>
      </c>
      <c r="B822" s="174"/>
    </row>
    <row r="823" spans="1:2" ht="14.25">
      <c r="A823" s="187" t="s">
        <v>708</v>
      </c>
      <c r="B823" s="174"/>
    </row>
    <row r="824" spans="1:2" ht="14.25">
      <c r="A824" s="187" t="s">
        <v>709</v>
      </c>
      <c r="B824" s="174">
        <v>241.5</v>
      </c>
    </row>
    <row r="825" spans="1:2" ht="14.25">
      <c r="A825" s="187" t="s">
        <v>710</v>
      </c>
      <c r="B825" s="174"/>
    </row>
    <row r="826" spans="1:2" ht="14.25">
      <c r="A826" s="187" t="s">
        <v>711</v>
      </c>
      <c r="B826" s="174"/>
    </row>
    <row r="827" spans="1:2" ht="14.25">
      <c r="A827" s="187" t="s">
        <v>712</v>
      </c>
      <c r="B827" s="174">
        <v>629.96</v>
      </c>
    </row>
    <row r="828" spans="1:2" ht="14.25">
      <c r="A828" s="187" t="s">
        <v>713</v>
      </c>
      <c r="B828" s="174">
        <f>SUM(B829:B852)</f>
        <v>731.87</v>
      </c>
    </row>
    <row r="829" spans="1:2" ht="14.25">
      <c r="A829" s="187" t="s">
        <v>689</v>
      </c>
      <c r="B829" s="174"/>
    </row>
    <row r="830" spans="1:2" ht="14.25">
      <c r="A830" s="187" t="s">
        <v>690</v>
      </c>
      <c r="B830" s="174"/>
    </row>
    <row r="831" spans="1:2" ht="14.25">
      <c r="A831" s="187" t="s">
        <v>691</v>
      </c>
      <c r="B831" s="174"/>
    </row>
    <row r="832" spans="1:2" ht="14.25">
      <c r="A832" s="186" t="s">
        <v>714</v>
      </c>
      <c r="B832" s="174"/>
    </row>
    <row r="833" spans="1:2" ht="14.25">
      <c r="A833" s="187" t="s">
        <v>715</v>
      </c>
      <c r="B833" s="174">
        <v>162.89</v>
      </c>
    </row>
    <row r="834" spans="1:2" ht="14.25">
      <c r="A834" s="187" t="s">
        <v>716</v>
      </c>
      <c r="B834" s="174"/>
    </row>
    <row r="835" spans="1:2" ht="14.25">
      <c r="A835" s="187" t="s">
        <v>717</v>
      </c>
      <c r="B835" s="174"/>
    </row>
    <row r="836" spans="1:2" ht="14.25">
      <c r="A836" s="187" t="s">
        <v>718</v>
      </c>
      <c r="B836" s="174"/>
    </row>
    <row r="837" spans="1:2" ht="14.25">
      <c r="A837" s="186" t="s">
        <v>719</v>
      </c>
      <c r="B837" s="174"/>
    </row>
    <row r="838" spans="1:2" ht="14.25">
      <c r="A838" s="187" t="s">
        <v>720</v>
      </c>
      <c r="B838" s="174"/>
    </row>
    <row r="839" spans="1:2" ht="14.25">
      <c r="A839" s="187" t="s">
        <v>721</v>
      </c>
      <c r="B839" s="174"/>
    </row>
    <row r="840" spans="1:2" ht="14.25">
      <c r="A840" s="186" t="s">
        <v>722</v>
      </c>
      <c r="B840" s="174"/>
    </row>
    <row r="841" spans="1:2" ht="14.25">
      <c r="A841" s="187" t="s">
        <v>723</v>
      </c>
      <c r="B841" s="174"/>
    </row>
    <row r="842" spans="1:2" ht="14.25">
      <c r="A842" s="186" t="s">
        <v>724</v>
      </c>
      <c r="B842" s="174"/>
    </row>
    <row r="843" spans="1:2" ht="14.25">
      <c r="A843" s="186" t="s">
        <v>725</v>
      </c>
      <c r="B843" s="174"/>
    </row>
    <row r="844" spans="1:2" ht="14.25">
      <c r="A844" s="187" t="s">
        <v>726</v>
      </c>
      <c r="B844" s="174"/>
    </row>
    <row r="845" spans="1:2" ht="14.25">
      <c r="A845" s="187" t="s">
        <v>727</v>
      </c>
      <c r="B845" s="174"/>
    </row>
    <row r="846" spans="1:2" ht="14.25">
      <c r="A846" s="186" t="s">
        <v>728</v>
      </c>
      <c r="B846" s="174"/>
    </row>
    <row r="847" spans="1:2" ht="14.25">
      <c r="A847" s="187" t="s">
        <v>729</v>
      </c>
      <c r="B847" s="174"/>
    </row>
    <row r="848" spans="1:2" ht="14.25">
      <c r="A848" s="186" t="s">
        <v>730</v>
      </c>
      <c r="B848" s="174">
        <v>4</v>
      </c>
    </row>
    <row r="849" spans="1:2" ht="14.25">
      <c r="A849" s="186" t="s">
        <v>731</v>
      </c>
      <c r="B849" s="174"/>
    </row>
    <row r="850" spans="1:2" ht="14.25">
      <c r="A850" s="186" t="s">
        <v>732</v>
      </c>
      <c r="B850" s="174"/>
    </row>
    <row r="851" spans="1:2" ht="14.25">
      <c r="A851" s="186" t="s">
        <v>733</v>
      </c>
      <c r="B851" s="174"/>
    </row>
    <row r="852" spans="1:2" ht="14.25">
      <c r="A852" s="187" t="s">
        <v>734</v>
      </c>
      <c r="B852" s="174">
        <v>564.98</v>
      </c>
    </row>
    <row r="853" spans="1:2" ht="14.25">
      <c r="A853" s="187" t="s">
        <v>735</v>
      </c>
      <c r="B853" s="174">
        <f>SUM(B854:B878)</f>
        <v>485.22</v>
      </c>
    </row>
    <row r="854" spans="1:2" ht="14.25">
      <c r="A854" s="187" t="s">
        <v>689</v>
      </c>
      <c r="B854" s="174"/>
    </row>
    <row r="855" spans="1:2" ht="14.25">
      <c r="A855" s="187" t="s">
        <v>690</v>
      </c>
      <c r="B855" s="174"/>
    </row>
    <row r="856" spans="1:2" ht="14.25">
      <c r="A856" s="187" t="s">
        <v>691</v>
      </c>
      <c r="B856" s="174"/>
    </row>
    <row r="857" spans="1:2" ht="14.25">
      <c r="A857" s="187" t="s">
        <v>736</v>
      </c>
      <c r="B857" s="174"/>
    </row>
    <row r="858" spans="1:2" ht="14.25">
      <c r="A858" s="187" t="s">
        <v>737</v>
      </c>
      <c r="B858" s="174"/>
    </row>
    <row r="859" spans="1:2" ht="14.25">
      <c r="A859" s="187" t="s">
        <v>738</v>
      </c>
      <c r="B859" s="174"/>
    </row>
    <row r="860" spans="1:2" ht="14.25">
      <c r="A860" s="187" t="s">
        <v>739</v>
      </c>
      <c r="B860" s="174"/>
    </row>
    <row r="861" spans="1:2" ht="14.25">
      <c r="A861" s="187" t="s">
        <v>740</v>
      </c>
      <c r="B861" s="174"/>
    </row>
    <row r="862" spans="1:2" ht="14.25">
      <c r="A862" s="187" t="s">
        <v>741</v>
      </c>
      <c r="B862" s="174"/>
    </row>
    <row r="863" spans="1:2" ht="14.25">
      <c r="A863" s="187" t="s">
        <v>742</v>
      </c>
      <c r="B863" s="174"/>
    </row>
    <row r="864" spans="1:2" ht="14.25">
      <c r="A864" s="187" t="s">
        <v>743</v>
      </c>
      <c r="B864" s="174"/>
    </row>
    <row r="865" spans="1:2" ht="14.25">
      <c r="A865" s="187" t="s">
        <v>744</v>
      </c>
      <c r="B865" s="174"/>
    </row>
    <row r="866" spans="1:2" ht="14.25">
      <c r="A866" s="187" t="s">
        <v>745</v>
      </c>
      <c r="B866" s="174"/>
    </row>
    <row r="867" spans="1:2" ht="14.25">
      <c r="A867" s="187" t="s">
        <v>746</v>
      </c>
      <c r="B867" s="174">
        <v>30</v>
      </c>
    </row>
    <row r="868" spans="1:2" ht="14.25">
      <c r="A868" s="187" t="s">
        <v>747</v>
      </c>
      <c r="B868" s="174"/>
    </row>
    <row r="869" spans="1:2" ht="14.25">
      <c r="A869" s="187" t="s">
        <v>748</v>
      </c>
      <c r="B869" s="174"/>
    </row>
    <row r="870" spans="1:2" ht="14.25">
      <c r="A870" s="187" t="s">
        <v>749</v>
      </c>
      <c r="B870" s="174"/>
    </row>
    <row r="871" spans="1:2" ht="14.25">
      <c r="A871" s="187" t="s">
        <v>750</v>
      </c>
      <c r="B871" s="174"/>
    </row>
    <row r="872" spans="1:2" ht="14.25">
      <c r="A872" s="187" t="s">
        <v>751</v>
      </c>
      <c r="B872" s="174"/>
    </row>
    <row r="873" spans="1:2" ht="14.25">
      <c r="A873" s="187" t="s">
        <v>752</v>
      </c>
      <c r="B873" s="174"/>
    </row>
    <row r="874" spans="1:2" ht="14.25">
      <c r="A874" s="187" t="s">
        <v>753</v>
      </c>
      <c r="B874" s="174"/>
    </row>
    <row r="875" spans="1:2" ht="14.25">
      <c r="A875" s="187" t="s">
        <v>726</v>
      </c>
      <c r="B875" s="174"/>
    </row>
    <row r="876" spans="1:2" ht="14.25">
      <c r="A876" s="187" t="s">
        <v>754</v>
      </c>
      <c r="B876" s="174"/>
    </row>
    <row r="877" spans="1:2" ht="14.25">
      <c r="A877" s="187" t="s">
        <v>755</v>
      </c>
      <c r="B877" s="174">
        <v>20</v>
      </c>
    </row>
    <row r="878" spans="1:2" ht="14.25">
      <c r="A878" s="187" t="s">
        <v>756</v>
      </c>
      <c r="B878" s="174">
        <v>435.22</v>
      </c>
    </row>
    <row r="879" spans="1:2" ht="14.25">
      <c r="A879" s="187" t="s">
        <v>757</v>
      </c>
      <c r="B879" s="174">
        <f>SUM(B880:B889)</f>
        <v>0</v>
      </c>
    </row>
    <row r="880" spans="1:2" ht="14.25">
      <c r="A880" s="187" t="s">
        <v>689</v>
      </c>
      <c r="B880" s="174"/>
    </row>
    <row r="881" spans="1:2" ht="14.25">
      <c r="A881" s="187" t="s">
        <v>690</v>
      </c>
      <c r="B881" s="174"/>
    </row>
    <row r="882" spans="1:2" ht="14.25">
      <c r="A882" s="187" t="s">
        <v>691</v>
      </c>
      <c r="B882" s="174"/>
    </row>
    <row r="883" spans="1:2" ht="14.25">
      <c r="A883" s="187" t="s">
        <v>758</v>
      </c>
      <c r="B883" s="174"/>
    </row>
    <row r="884" spans="1:2" ht="14.25">
      <c r="A884" s="187" t="s">
        <v>759</v>
      </c>
      <c r="B884" s="174"/>
    </row>
    <row r="885" spans="1:2" ht="14.25">
      <c r="A885" s="187" t="s">
        <v>760</v>
      </c>
      <c r="B885" s="174"/>
    </row>
    <row r="886" spans="1:2" ht="14.25">
      <c r="A886" s="187" t="s">
        <v>761</v>
      </c>
      <c r="B886" s="174"/>
    </row>
    <row r="887" spans="1:2" ht="14.25">
      <c r="A887" s="187" t="s">
        <v>762</v>
      </c>
      <c r="B887" s="174"/>
    </row>
    <row r="888" spans="1:2" ht="14.25">
      <c r="A888" s="187" t="s">
        <v>763</v>
      </c>
      <c r="B888" s="174"/>
    </row>
    <row r="889" spans="1:2" ht="14.25">
      <c r="A889" s="187" t="s">
        <v>764</v>
      </c>
      <c r="B889" s="174"/>
    </row>
    <row r="890" spans="1:2" ht="14.25">
      <c r="A890" s="187" t="s">
        <v>765</v>
      </c>
      <c r="B890" s="174">
        <f>SUM(B891:B900)</f>
        <v>951.39</v>
      </c>
    </row>
    <row r="891" spans="1:2" ht="14.25">
      <c r="A891" s="187" t="s">
        <v>689</v>
      </c>
      <c r="B891" s="174"/>
    </row>
    <row r="892" spans="1:2" ht="14.25">
      <c r="A892" s="187" t="s">
        <v>690</v>
      </c>
      <c r="B892" s="174">
        <v>218.95</v>
      </c>
    </row>
    <row r="893" spans="1:2" ht="14.25">
      <c r="A893" s="187" t="s">
        <v>691</v>
      </c>
      <c r="B893" s="174"/>
    </row>
    <row r="894" spans="1:2" ht="14.25">
      <c r="A894" s="187" t="s">
        <v>766</v>
      </c>
      <c r="B894" s="174">
        <v>227.44</v>
      </c>
    </row>
    <row r="895" spans="1:2" ht="14.25">
      <c r="A895" s="187" t="s">
        <v>767</v>
      </c>
      <c r="B895" s="174"/>
    </row>
    <row r="896" spans="1:2" ht="14.25">
      <c r="A896" s="187" t="s">
        <v>768</v>
      </c>
      <c r="B896" s="174"/>
    </row>
    <row r="897" spans="1:2" ht="14.25">
      <c r="A897" s="187" t="s">
        <v>769</v>
      </c>
      <c r="B897" s="174"/>
    </row>
    <row r="898" spans="1:2" ht="14.25">
      <c r="A898" s="187" t="s">
        <v>770</v>
      </c>
      <c r="B898" s="174"/>
    </row>
    <row r="899" spans="1:2" ht="14.25">
      <c r="A899" s="187" t="s">
        <v>771</v>
      </c>
      <c r="B899" s="174"/>
    </row>
    <row r="900" spans="1:2" ht="14.25">
      <c r="A900" s="187" t="s">
        <v>772</v>
      </c>
      <c r="B900" s="174">
        <v>505</v>
      </c>
    </row>
    <row r="901" spans="1:2" ht="14.25">
      <c r="A901" s="187" t="s">
        <v>773</v>
      </c>
      <c r="B901" s="174">
        <f>SUM(B902:B906)</f>
        <v>0</v>
      </c>
    </row>
    <row r="902" spans="1:2" ht="14.25">
      <c r="A902" s="187" t="s">
        <v>774</v>
      </c>
      <c r="B902" s="174"/>
    </row>
    <row r="903" spans="1:2" ht="14.25">
      <c r="A903" s="187" t="s">
        <v>775</v>
      </c>
      <c r="B903" s="174"/>
    </row>
    <row r="904" spans="1:2" ht="14.25">
      <c r="A904" s="187" t="s">
        <v>776</v>
      </c>
      <c r="B904" s="174"/>
    </row>
    <row r="905" spans="1:2" ht="14.25">
      <c r="A905" s="187" t="s">
        <v>777</v>
      </c>
      <c r="B905" s="174"/>
    </row>
    <row r="906" spans="1:2" ht="14.25">
      <c r="A906" s="187" t="s">
        <v>778</v>
      </c>
      <c r="B906" s="174"/>
    </row>
    <row r="907" spans="1:2" ht="14.25">
      <c r="A907" s="187" t="s">
        <v>779</v>
      </c>
      <c r="B907" s="174">
        <f>SUM(B908:B913)</f>
        <v>1002.47</v>
      </c>
    </row>
    <row r="908" spans="1:2" ht="14.25">
      <c r="A908" s="187" t="s">
        <v>780</v>
      </c>
      <c r="B908" s="174"/>
    </row>
    <row r="909" spans="1:2" ht="14.25">
      <c r="A909" s="187" t="s">
        <v>781</v>
      </c>
      <c r="B909" s="174"/>
    </row>
    <row r="910" spans="1:2" ht="14.25">
      <c r="A910" s="187" t="s">
        <v>782</v>
      </c>
      <c r="B910" s="174">
        <v>1002.47</v>
      </c>
    </row>
    <row r="911" spans="1:2" ht="14.25">
      <c r="A911" s="187" t="s">
        <v>783</v>
      </c>
      <c r="B911" s="174"/>
    </row>
    <row r="912" spans="1:2" ht="14.25">
      <c r="A912" s="187" t="s">
        <v>784</v>
      </c>
      <c r="B912" s="174"/>
    </row>
    <row r="913" spans="1:2" ht="14.25">
      <c r="A913" s="187" t="s">
        <v>785</v>
      </c>
      <c r="B913" s="174"/>
    </row>
    <row r="914" spans="1:2" ht="14.25">
      <c r="A914" s="187" t="s">
        <v>786</v>
      </c>
      <c r="B914" s="174">
        <f>SUM(B915:B920)</f>
        <v>13.42</v>
      </c>
    </row>
    <row r="915" spans="1:2" ht="14.25">
      <c r="A915" s="187" t="s">
        <v>787</v>
      </c>
      <c r="B915" s="174">
        <v>4.42</v>
      </c>
    </row>
    <row r="916" spans="1:2" ht="14.25">
      <c r="A916" s="187" t="s">
        <v>788</v>
      </c>
      <c r="B916" s="174"/>
    </row>
    <row r="917" spans="1:2" ht="14.25">
      <c r="A917" s="187" t="s">
        <v>789</v>
      </c>
      <c r="B917" s="174">
        <v>9</v>
      </c>
    </row>
    <row r="918" spans="1:2" ht="14.25">
      <c r="A918" s="187" t="s">
        <v>790</v>
      </c>
      <c r="B918" s="174"/>
    </row>
    <row r="919" spans="1:2" ht="14.25">
      <c r="A919" s="187" t="s">
        <v>791</v>
      </c>
      <c r="B919" s="174"/>
    </row>
    <row r="920" spans="1:2" ht="14.25">
      <c r="A920" s="187" t="s">
        <v>792</v>
      </c>
      <c r="B920" s="174"/>
    </row>
    <row r="921" spans="1:2" ht="14.25">
      <c r="A921" s="187" t="s">
        <v>793</v>
      </c>
      <c r="B921" s="174">
        <f>SUM(B922:B923)</f>
        <v>0</v>
      </c>
    </row>
    <row r="922" spans="1:2" ht="14.25">
      <c r="A922" s="187" t="s">
        <v>794</v>
      </c>
      <c r="B922" s="174"/>
    </row>
    <row r="923" spans="1:2" ht="14.25">
      <c r="A923" s="187" t="s">
        <v>795</v>
      </c>
      <c r="B923" s="174"/>
    </row>
    <row r="924" spans="1:2" ht="14.25">
      <c r="A924" s="187" t="s">
        <v>796</v>
      </c>
      <c r="B924" s="174">
        <f>SUM(B925:B926)</f>
        <v>400</v>
      </c>
    </row>
    <row r="925" spans="1:2" ht="14.25">
      <c r="A925" s="187" t="s">
        <v>797</v>
      </c>
      <c r="B925" s="174"/>
    </row>
    <row r="926" spans="1:2" ht="14.25">
      <c r="A926" s="187" t="s">
        <v>798</v>
      </c>
      <c r="B926" s="174">
        <v>400</v>
      </c>
    </row>
    <row r="927" spans="1:2" ht="14.25">
      <c r="A927" s="187" t="s">
        <v>799</v>
      </c>
      <c r="B927" s="174">
        <f>SUM(B928,B951,B961,B971,B976,B983,B988,)</f>
        <v>405.71</v>
      </c>
    </row>
    <row r="928" spans="1:2" ht="14.25">
      <c r="A928" s="187" t="s">
        <v>800</v>
      </c>
      <c r="B928" s="174">
        <f>SUM(B929:B950)</f>
        <v>386.71</v>
      </c>
    </row>
    <row r="929" spans="1:2" ht="14.25">
      <c r="A929" s="187" t="s">
        <v>689</v>
      </c>
      <c r="B929" s="174"/>
    </row>
    <row r="930" spans="1:2" ht="14.25">
      <c r="A930" s="187" t="s">
        <v>690</v>
      </c>
      <c r="B930" s="174"/>
    </row>
    <row r="931" spans="1:2" ht="14.25">
      <c r="A931" s="187" t="s">
        <v>691</v>
      </c>
      <c r="B931" s="174"/>
    </row>
    <row r="932" spans="1:2" ht="14.25">
      <c r="A932" s="187" t="s">
        <v>801</v>
      </c>
      <c r="B932" s="174"/>
    </row>
    <row r="933" spans="1:2" ht="14.25">
      <c r="A933" s="187" t="s">
        <v>802</v>
      </c>
      <c r="B933" s="174">
        <v>386.71</v>
      </c>
    </row>
    <row r="934" spans="1:2" ht="14.25">
      <c r="A934" s="187" t="s">
        <v>803</v>
      </c>
      <c r="B934" s="174"/>
    </row>
    <row r="935" spans="1:2" ht="14.25">
      <c r="A935" s="187" t="s">
        <v>804</v>
      </c>
      <c r="B935" s="174"/>
    </row>
    <row r="936" spans="1:2" ht="14.25">
      <c r="A936" s="187" t="s">
        <v>805</v>
      </c>
      <c r="B936" s="174"/>
    </row>
    <row r="937" spans="1:2" ht="14.25">
      <c r="A937" s="187" t="s">
        <v>806</v>
      </c>
      <c r="B937" s="174"/>
    </row>
    <row r="938" spans="1:2" ht="14.25">
      <c r="A938" s="187" t="s">
        <v>807</v>
      </c>
      <c r="B938" s="174"/>
    </row>
    <row r="939" spans="1:2" ht="14.25">
      <c r="A939" s="187" t="s">
        <v>808</v>
      </c>
      <c r="B939" s="174"/>
    </row>
    <row r="940" spans="1:2" ht="14.25">
      <c r="A940" s="187" t="s">
        <v>809</v>
      </c>
      <c r="B940" s="174"/>
    </row>
    <row r="941" spans="1:2" ht="14.25">
      <c r="A941" s="187" t="s">
        <v>810</v>
      </c>
      <c r="B941" s="174"/>
    </row>
    <row r="942" spans="1:2" ht="14.25">
      <c r="A942" s="187" t="s">
        <v>811</v>
      </c>
      <c r="B942" s="174"/>
    </row>
    <row r="943" spans="1:2" ht="14.25">
      <c r="A943" s="187" t="s">
        <v>812</v>
      </c>
      <c r="B943" s="174"/>
    </row>
    <row r="944" spans="1:2" ht="14.25">
      <c r="A944" s="187" t="s">
        <v>813</v>
      </c>
      <c r="B944" s="174"/>
    </row>
    <row r="945" spans="1:2" ht="14.25">
      <c r="A945" s="187" t="s">
        <v>814</v>
      </c>
      <c r="B945" s="174"/>
    </row>
    <row r="946" spans="1:2" ht="14.25">
      <c r="A946" s="187" t="s">
        <v>815</v>
      </c>
      <c r="B946" s="174"/>
    </row>
    <row r="947" spans="1:2" ht="14.25">
      <c r="A947" s="187" t="s">
        <v>816</v>
      </c>
      <c r="B947" s="174"/>
    </row>
    <row r="948" spans="1:2" ht="14.25">
      <c r="A948" s="187" t="s">
        <v>817</v>
      </c>
      <c r="B948" s="174"/>
    </row>
    <row r="949" spans="1:2" ht="14.25">
      <c r="A949" s="187" t="s">
        <v>818</v>
      </c>
      <c r="B949" s="174"/>
    </row>
    <row r="950" spans="1:2" ht="14.25">
      <c r="A950" s="187" t="s">
        <v>819</v>
      </c>
      <c r="B950" s="174"/>
    </row>
    <row r="951" spans="1:2" ht="14.25">
      <c r="A951" s="187" t="s">
        <v>820</v>
      </c>
      <c r="B951" s="174">
        <f>SUM(B952:B960)</f>
        <v>0</v>
      </c>
    </row>
    <row r="952" spans="1:2" ht="14.25">
      <c r="A952" s="187" t="s">
        <v>689</v>
      </c>
      <c r="B952" s="174"/>
    </row>
    <row r="953" spans="1:2" ht="14.25">
      <c r="A953" s="187" t="s">
        <v>690</v>
      </c>
      <c r="B953" s="174"/>
    </row>
    <row r="954" spans="1:2" ht="14.25">
      <c r="A954" s="187" t="s">
        <v>691</v>
      </c>
      <c r="B954" s="174"/>
    </row>
    <row r="955" spans="1:2" ht="14.25">
      <c r="A955" s="187" t="s">
        <v>821</v>
      </c>
      <c r="B955" s="174"/>
    </row>
    <row r="956" spans="1:2" ht="14.25">
      <c r="A956" s="187" t="s">
        <v>822</v>
      </c>
      <c r="B956" s="174"/>
    </row>
    <row r="957" spans="1:2" ht="14.25">
      <c r="A957" s="187" t="s">
        <v>823</v>
      </c>
      <c r="B957" s="174"/>
    </row>
    <row r="958" spans="1:2" ht="14.25">
      <c r="A958" s="187" t="s">
        <v>824</v>
      </c>
      <c r="B958" s="174"/>
    </row>
    <row r="959" spans="1:2" ht="14.25">
      <c r="A959" s="187" t="s">
        <v>825</v>
      </c>
      <c r="B959" s="174"/>
    </row>
    <row r="960" spans="1:2" ht="14.25">
      <c r="A960" s="187" t="s">
        <v>826</v>
      </c>
      <c r="B960" s="174"/>
    </row>
    <row r="961" spans="1:2" ht="14.25">
      <c r="A961" s="187" t="s">
        <v>827</v>
      </c>
      <c r="B961" s="174">
        <f>SUM(B962:B970)</f>
        <v>0</v>
      </c>
    </row>
    <row r="962" spans="1:2" ht="14.25">
      <c r="A962" s="187" t="s">
        <v>689</v>
      </c>
      <c r="B962" s="174"/>
    </row>
    <row r="963" spans="1:2" ht="14.25">
      <c r="A963" s="187" t="s">
        <v>690</v>
      </c>
      <c r="B963" s="174"/>
    </row>
    <row r="964" spans="1:2" ht="14.25">
      <c r="A964" s="187" t="s">
        <v>691</v>
      </c>
      <c r="B964" s="174"/>
    </row>
    <row r="965" spans="1:2" ht="14.25">
      <c r="A965" s="187" t="s">
        <v>828</v>
      </c>
      <c r="B965" s="174"/>
    </row>
    <row r="966" spans="1:2" ht="14.25">
      <c r="A966" s="187" t="s">
        <v>829</v>
      </c>
      <c r="B966" s="174"/>
    </row>
    <row r="967" spans="1:2" ht="14.25">
      <c r="A967" s="187" t="s">
        <v>830</v>
      </c>
      <c r="B967" s="174"/>
    </row>
    <row r="968" spans="1:2" ht="14.25">
      <c r="A968" s="187" t="s">
        <v>831</v>
      </c>
      <c r="B968" s="174"/>
    </row>
    <row r="969" spans="1:2" ht="14.25">
      <c r="A969" s="187" t="s">
        <v>832</v>
      </c>
      <c r="B969" s="174"/>
    </row>
    <row r="970" spans="1:2" ht="14.25">
      <c r="A970" s="187" t="s">
        <v>833</v>
      </c>
      <c r="B970" s="174"/>
    </row>
    <row r="971" spans="1:2" ht="14.25">
      <c r="A971" s="187" t="s">
        <v>834</v>
      </c>
      <c r="B971" s="174">
        <f>SUM(B972:B975)</f>
        <v>0</v>
      </c>
    </row>
    <row r="972" spans="1:2" ht="14.25">
      <c r="A972" s="187" t="s">
        <v>835</v>
      </c>
      <c r="B972" s="174"/>
    </row>
    <row r="973" spans="1:2" ht="14.25">
      <c r="A973" s="187" t="s">
        <v>836</v>
      </c>
      <c r="B973" s="174"/>
    </row>
    <row r="974" spans="1:2" ht="14.25">
      <c r="A974" s="187" t="s">
        <v>837</v>
      </c>
      <c r="B974" s="174"/>
    </row>
    <row r="975" spans="1:2" ht="14.25">
      <c r="A975" s="187" t="s">
        <v>838</v>
      </c>
      <c r="B975" s="174"/>
    </row>
    <row r="976" spans="1:2" ht="14.25">
      <c r="A976" s="187" t="s">
        <v>839</v>
      </c>
      <c r="B976" s="174">
        <f>SUM(B977:B982)</f>
        <v>0</v>
      </c>
    </row>
    <row r="977" spans="1:2" ht="14.25">
      <c r="A977" s="187" t="s">
        <v>689</v>
      </c>
      <c r="B977" s="174"/>
    </row>
    <row r="978" spans="1:2" ht="14.25">
      <c r="A978" s="187" t="s">
        <v>690</v>
      </c>
      <c r="B978" s="174"/>
    </row>
    <row r="979" spans="1:2" ht="14.25">
      <c r="A979" s="187" t="s">
        <v>691</v>
      </c>
      <c r="B979" s="174"/>
    </row>
    <row r="980" spans="1:2" ht="14.25">
      <c r="A980" s="187" t="s">
        <v>825</v>
      </c>
      <c r="B980" s="174"/>
    </row>
    <row r="981" spans="1:2" ht="14.25">
      <c r="A981" s="187" t="s">
        <v>840</v>
      </c>
      <c r="B981" s="174"/>
    </row>
    <row r="982" spans="1:2" ht="14.25">
      <c r="A982" s="187" t="s">
        <v>841</v>
      </c>
      <c r="B982" s="174"/>
    </row>
    <row r="983" spans="1:2" ht="14.25">
      <c r="A983" s="187" t="s">
        <v>842</v>
      </c>
      <c r="B983" s="174">
        <f>SUM(B984:B987)</f>
        <v>19</v>
      </c>
    </row>
    <row r="984" spans="1:2" ht="14.25">
      <c r="A984" s="187" t="s">
        <v>843</v>
      </c>
      <c r="B984" s="174"/>
    </row>
    <row r="985" spans="1:2" ht="14.25">
      <c r="A985" s="187" t="s">
        <v>844</v>
      </c>
      <c r="B985" s="174">
        <v>19</v>
      </c>
    </row>
    <row r="986" spans="1:2" ht="14.25">
      <c r="A986" s="187" t="s">
        <v>845</v>
      </c>
      <c r="B986" s="174"/>
    </row>
    <row r="987" spans="1:2" ht="14.25">
      <c r="A987" s="187" t="s">
        <v>846</v>
      </c>
      <c r="B987" s="174"/>
    </row>
    <row r="988" spans="1:2" ht="14.25">
      <c r="A988" s="187" t="s">
        <v>847</v>
      </c>
      <c r="B988" s="174">
        <f>SUM(B989:B990)</f>
        <v>0</v>
      </c>
    </row>
    <row r="989" spans="1:2" ht="14.25">
      <c r="A989" s="187" t="s">
        <v>848</v>
      </c>
      <c r="B989" s="174"/>
    </row>
    <row r="990" spans="1:2" ht="14.25">
      <c r="A990" s="187" t="s">
        <v>849</v>
      </c>
      <c r="B990" s="174"/>
    </row>
    <row r="991" spans="1:2" ht="14.25">
      <c r="A991" s="187" t="s">
        <v>850</v>
      </c>
      <c r="B991" s="174">
        <f>SUM(B992,B1002,B1018,B1023,B1037,B1044,B1051,)</f>
        <v>8615.33</v>
      </c>
    </row>
    <row r="992" spans="1:2" ht="14.25">
      <c r="A992" s="187" t="s">
        <v>851</v>
      </c>
      <c r="B992" s="174">
        <f>SUM(B993:B1001)</f>
        <v>0</v>
      </c>
    </row>
    <row r="993" spans="1:2" ht="14.25">
      <c r="A993" s="187" t="s">
        <v>689</v>
      </c>
      <c r="B993" s="174"/>
    </row>
    <row r="994" spans="1:2" ht="14.25">
      <c r="A994" s="187" t="s">
        <v>690</v>
      </c>
      <c r="B994" s="174"/>
    </row>
    <row r="995" spans="1:2" ht="14.25">
      <c r="A995" s="187" t="s">
        <v>691</v>
      </c>
      <c r="B995" s="174"/>
    </row>
    <row r="996" spans="1:2" ht="14.25">
      <c r="A996" s="187" t="s">
        <v>852</v>
      </c>
      <c r="B996" s="174"/>
    </row>
    <row r="997" spans="1:2" ht="14.25">
      <c r="A997" s="187" t="s">
        <v>853</v>
      </c>
      <c r="B997" s="174"/>
    </row>
    <row r="998" spans="1:2" ht="14.25">
      <c r="A998" s="187" t="s">
        <v>854</v>
      </c>
      <c r="B998" s="174"/>
    </row>
    <row r="999" spans="1:2" ht="14.25">
      <c r="A999" s="187" t="s">
        <v>855</v>
      </c>
      <c r="B999" s="174"/>
    </row>
    <row r="1000" spans="1:2" ht="14.25">
      <c r="A1000" s="187" t="s">
        <v>856</v>
      </c>
      <c r="B1000" s="174"/>
    </row>
    <row r="1001" spans="1:2" ht="14.25">
      <c r="A1001" s="187" t="s">
        <v>857</v>
      </c>
      <c r="B1001" s="174"/>
    </row>
    <row r="1002" spans="1:2" ht="14.25">
      <c r="A1002" s="187" t="s">
        <v>858</v>
      </c>
      <c r="B1002" s="174">
        <f>SUM(B1003:B1017)</f>
        <v>6000</v>
      </c>
    </row>
    <row r="1003" spans="1:2" ht="14.25">
      <c r="A1003" s="187" t="s">
        <v>689</v>
      </c>
      <c r="B1003" s="174"/>
    </row>
    <row r="1004" spans="1:2" ht="14.25">
      <c r="A1004" s="187" t="s">
        <v>690</v>
      </c>
      <c r="B1004" s="174"/>
    </row>
    <row r="1005" spans="1:2" ht="14.25">
      <c r="A1005" s="187" t="s">
        <v>691</v>
      </c>
      <c r="B1005" s="174"/>
    </row>
    <row r="1006" spans="1:2" ht="14.25">
      <c r="A1006" s="187" t="s">
        <v>859</v>
      </c>
      <c r="B1006" s="174"/>
    </row>
    <row r="1007" spans="1:2" ht="14.25">
      <c r="A1007" s="187" t="s">
        <v>860</v>
      </c>
      <c r="B1007" s="174"/>
    </row>
    <row r="1008" spans="1:2" ht="14.25">
      <c r="A1008" s="187" t="s">
        <v>861</v>
      </c>
      <c r="B1008" s="174"/>
    </row>
    <row r="1009" spans="1:2" ht="14.25">
      <c r="A1009" s="187" t="s">
        <v>862</v>
      </c>
      <c r="B1009" s="174">
        <v>6000</v>
      </c>
    </row>
    <row r="1010" spans="1:2" ht="14.25">
      <c r="A1010" s="187" t="s">
        <v>863</v>
      </c>
      <c r="B1010" s="174"/>
    </row>
    <row r="1011" spans="1:2" ht="14.25">
      <c r="A1011" s="187" t="s">
        <v>864</v>
      </c>
      <c r="B1011" s="174"/>
    </row>
    <row r="1012" spans="1:2" ht="14.25">
      <c r="A1012" s="187" t="s">
        <v>865</v>
      </c>
      <c r="B1012" s="174"/>
    </row>
    <row r="1013" spans="1:2" ht="14.25">
      <c r="A1013" s="187" t="s">
        <v>866</v>
      </c>
      <c r="B1013" s="174"/>
    </row>
    <row r="1014" spans="1:2" ht="14.25">
      <c r="A1014" s="187" t="s">
        <v>867</v>
      </c>
      <c r="B1014" s="174"/>
    </row>
    <row r="1015" spans="1:2" ht="14.25">
      <c r="A1015" s="187" t="s">
        <v>868</v>
      </c>
      <c r="B1015" s="174"/>
    </row>
    <row r="1016" spans="1:2" ht="14.25">
      <c r="A1016" s="187" t="s">
        <v>869</v>
      </c>
      <c r="B1016" s="174"/>
    </row>
    <row r="1017" spans="1:2" ht="14.25">
      <c r="A1017" s="187" t="s">
        <v>870</v>
      </c>
      <c r="B1017" s="174"/>
    </row>
    <row r="1018" spans="1:2" ht="14.25">
      <c r="A1018" s="187" t="s">
        <v>871</v>
      </c>
      <c r="B1018" s="174">
        <f>SUM(B1019:B1022)</f>
        <v>0</v>
      </c>
    </row>
    <row r="1019" spans="1:2" ht="14.25">
      <c r="A1019" s="187" t="s">
        <v>689</v>
      </c>
      <c r="B1019" s="174"/>
    </row>
    <row r="1020" spans="1:2" ht="14.25">
      <c r="A1020" s="187" t="s">
        <v>690</v>
      </c>
      <c r="B1020" s="174"/>
    </row>
    <row r="1021" spans="1:2" ht="14.25">
      <c r="A1021" s="187" t="s">
        <v>691</v>
      </c>
      <c r="B1021" s="174"/>
    </row>
    <row r="1022" spans="1:2" ht="14.25">
      <c r="A1022" s="187" t="s">
        <v>872</v>
      </c>
      <c r="B1022" s="174"/>
    </row>
    <row r="1023" spans="1:2" ht="14.25">
      <c r="A1023" s="187" t="s">
        <v>873</v>
      </c>
      <c r="B1023" s="174">
        <f>SUM(B1024:B1036)</f>
        <v>0</v>
      </c>
    </row>
    <row r="1024" spans="1:2" ht="14.25">
      <c r="A1024" s="187" t="s">
        <v>689</v>
      </c>
      <c r="B1024" s="174"/>
    </row>
    <row r="1025" spans="1:2" ht="14.25">
      <c r="A1025" s="187" t="s">
        <v>690</v>
      </c>
      <c r="B1025" s="174"/>
    </row>
    <row r="1026" spans="1:2" ht="14.25">
      <c r="A1026" s="187" t="s">
        <v>691</v>
      </c>
      <c r="B1026" s="174"/>
    </row>
    <row r="1027" spans="1:2" ht="14.25">
      <c r="A1027" s="187" t="s">
        <v>874</v>
      </c>
      <c r="B1027" s="174"/>
    </row>
    <row r="1028" spans="1:2" ht="14.25">
      <c r="A1028" s="187" t="s">
        <v>875</v>
      </c>
      <c r="B1028" s="174"/>
    </row>
    <row r="1029" spans="1:2" ht="14.25">
      <c r="A1029" s="187" t="s">
        <v>876</v>
      </c>
      <c r="B1029" s="174"/>
    </row>
    <row r="1030" spans="1:2" ht="14.25">
      <c r="A1030" s="187" t="s">
        <v>877</v>
      </c>
      <c r="B1030" s="174"/>
    </row>
    <row r="1031" spans="1:2" ht="14.25">
      <c r="A1031" s="187" t="s">
        <v>878</v>
      </c>
      <c r="B1031" s="174"/>
    </row>
    <row r="1032" spans="1:2" ht="14.25">
      <c r="A1032" s="187" t="s">
        <v>879</v>
      </c>
      <c r="B1032" s="174"/>
    </row>
    <row r="1033" spans="1:2" ht="14.25">
      <c r="A1033" s="187" t="s">
        <v>880</v>
      </c>
      <c r="B1033" s="174"/>
    </row>
    <row r="1034" spans="1:2" ht="14.25">
      <c r="A1034" s="187" t="s">
        <v>825</v>
      </c>
      <c r="B1034" s="174"/>
    </row>
    <row r="1035" spans="1:2" ht="14.25">
      <c r="A1035" s="187" t="s">
        <v>881</v>
      </c>
      <c r="B1035" s="174"/>
    </row>
    <row r="1036" spans="1:2" ht="14.25">
      <c r="A1036" s="187" t="s">
        <v>882</v>
      </c>
      <c r="B1036" s="174"/>
    </row>
    <row r="1037" spans="1:2" ht="14.25">
      <c r="A1037" s="187" t="s">
        <v>883</v>
      </c>
      <c r="B1037" s="174">
        <f>SUM(B1038:B1043)</f>
        <v>0</v>
      </c>
    </row>
    <row r="1038" spans="1:2" ht="14.25">
      <c r="A1038" s="187" t="s">
        <v>689</v>
      </c>
      <c r="B1038" s="174"/>
    </row>
    <row r="1039" spans="1:2" ht="14.25">
      <c r="A1039" s="187" t="s">
        <v>690</v>
      </c>
      <c r="B1039" s="174"/>
    </row>
    <row r="1040" spans="1:2" ht="14.25">
      <c r="A1040" s="187" t="s">
        <v>691</v>
      </c>
      <c r="B1040" s="174"/>
    </row>
    <row r="1041" spans="1:2" ht="14.25">
      <c r="A1041" s="187" t="s">
        <v>884</v>
      </c>
      <c r="B1041" s="174"/>
    </row>
    <row r="1042" spans="1:2" ht="14.25">
      <c r="A1042" s="186" t="s">
        <v>885</v>
      </c>
      <c r="B1042" s="174"/>
    </row>
    <row r="1043" spans="1:2" ht="14.25">
      <c r="A1043" s="187" t="s">
        <v>886</v>
      </c>
      <c r="B1043" s="174"/>
    </row>
    <row r="1044" spans="1:2" ht="14.25">
      <c r="A1044" s="187" t="s">
        <v>887</v>
      </c>
      <c r="B1044" s="174">
        <f>SUM(B1045:B1050)</f>
        <v>2615.33</v>
      </c>
    </row>
    <row r="1045" spans="1:2" ht="14.25">
      <c r="A1045" s="187" t="s">
        <v>689</v>
      </c>
      <c r="B1045" s="174">
        <v>214.86</v>
      </c>
    </row>
    <row r="1046" spans="1:2" ht="14.25">
      <c r="A1046" s="187" t="s">
        <v>690</v>
      </c>
      <c r="B1046" s="174"/>
    </row>
    <row r="1047" spans="1:2" ht="14.25">
      <c r="A1047" s="187" t="s">
        <v>691</v>
      </c>
      <c r="B1047" s="174"/>
    </row>
    <row r="1048" spans="1:2" ht="14.25">
      <c r="A1048" s="187" t="s">
        <v>888</v>
      </c>
      <c r="B1048" s="174"/>
    </row>
    <row r="1049" spans="1:2" ht="14.25">
      <c r="A1049" s="187" t="s">
        <v>889</v>
      </c>
      <c r="B1049" s="174">
        <v>660</v>
      </c>
    </row>
    <row r="1050" spans="1:2" ht="14.25">
      <c r="A1050" s="187" t="s">
        <v>890</v>
      </c>
      <c r="B1050" s="174">
        <v>1740.47</v>
      </c>
    </row>
    <row r="1051" spans="1:2" ht="14.25">
      <c r="A1051" s="187" t="s">
        <v>891</v>
      </c>
      <c r="B1051" s="174">
        <f>SUM(B1052:B1056)</f>
        <v>0</v>
      </c>
    </row>
    <row r="1052" spans="1:2" ht="14.25">
      <c r="A1052" s="187" t="s">
        <v>892</v>
      </c>
      <c r="B1052" s="174"/>
    </row>
    <row r="1053" spans="1:2" ht="14.25">
      <c r="A1053" s="187" t="s">
        <v>893</v>
      </c>
      <c r="B1053" s="174"/>
    </row>
    <row r="1054" spans="1:2" ht="14.25">
      <c r="A1054" s="187" t="s">
        <v>894</v>
      </c>
      <c r="B1054" s="174"/>
    </row>
    <row r="1055" spans="1:2" ht="14.25">
      <c r="A1055" s="187" t="s">
        <v>895</v>
      </c>
      <c r="B1055" s="174"/>
    </row>
    <row r="1056" spans="1:2" ht="14.25">
      <c r="A1056" s="187" t="s">
        <v>896</v>
      </c>
      <c r="B1056" s="174"/>
    </row>
    <row r="1057" spans="1:2" ht="14.25">
      <c r="A1057" s="187" t="s">
        <v>897</v>
      </c>
      <c r="B1057" s="174">
        <f>SUM(B1058,B1068,B1074,)</f>
        <v>3456</v>
      </c>
    </row>
    <row r="1058" spans="1:2" ht="14.25">
      <c r="A1058" s="187" t="s">
        <v>898</v>
      </c>
      <c r="B1058" s="174">
        <f>SUM(B1059:B1067)</f>
        <v>76</v>
      </c>
    </row>
    <row r="1059" spans="1:2" ht="14.25">
      <c r="A1059" s="187" t="s">
        <v>689</v>
      </c>
      <c r="B1059" s="174"/>
    </row>
    <row r="1060" spans="1:2" ht="14.25">
      <c r="A1060" s="187" t="s">
        <v>690</v>
      </c>
      <c r="B1060" s="174"/>
    </row>
    <row r="1061" spans="1:2" ht="14.25">
      <c r="A1061" s="187" t="s">
        <v>691</v>
      </c>
      <c r="B1061" s="174"/>
    </row>
    <row r="1062" spans="1:2" ht="14.25">
      <c r="A1062" s="187" t="s">
        <v>899</v>
      </c>
      <c r="B1062" s="174"/>
    </row>
    <row r="1063" spans="1:2" ht="14.25">
      <c r="A1063" s="187" t="s">
        <v>900</v>
      </c>
      <c r="B1063" s="174"/>
    </row>
    <row r="1064" spans="1:2" ht="14.25">
      <c r="A1064" s="187" t="s">
        <v>901</v>
      </c>
      <c r="B1064" s="174"/>
    </row>
    <row r="1065" spans="1:2" ht="14.25">
      <c r="A1065" s="187" t="s">
        <v>902</v>
      </c>
      <c r="B1065" s="174"/>
    </row>
    <row r="1066" spans="1:2" ht="14.25">
      <c r="A1066" s="187" t="s">
        <v>692</v>
      </c>
      <c r="B1066" s="174"/>
    </row>
    <row r="1067" spans="1:2" ht="14.25">
      <c r="A1067" s="187" t="s">
        <v>903</v>
      </c>
      <c r="B1067" s="174">
        <v>76</v>
      </c>
    </row>
    <row r="1068" spans="1:2" ht="14.25">
      <c r="A1068" s="187" t="s">
        <v>904</v>
      </c>
      <c r="B1068" s="174">
        <f>SUM(B1069:B1073)</f>
        <v>3053.88</v>
      </c>
    </row>
    <row r="1069" spans="1:2" ht="14.25">
      <c r="A1069" s="187" t="s">
        <v>689</v>
      </c>
      <c r="B1069" s="174"/>
    </row>
    <row r="1070" spans="1:2" ht="14.25">
      <c r="A1070" s="187" t="s">
        <v>690</v>
      </c>
      <c r="B1070" s="174"/>
    </row>
    <row r="1071" spans="1:2" ht="14.25">
      <c r="A1071" s="187" t="s">
        <v>691</v>
      </c>
      <c r="B1071" s="174"/>
    </row>
    <row r="1072" spans="1:2" ht="14.25">
      <c r="A1072" s="187" t="s">
        <v>905</v>
      </c>
      <c r="B1072" s="174"/>
    </row>
    <row r="1073" spans="1:2" ht="14.25">
      <c r="A1073" s="187" t="s">
        <v>906</v>
      </c>
      <c r="B1073" s="174">
        <v>3053.88</v>
      </c>
    </row>
    <row r="1074" spans="1:2" ht="14.25">
      <c r="A1074" s="187" t="s">
        <v>907</v>
      </c>
      <c r="B1074" s="174">
        <f>SUM(B1075:B1076)</f>
        <v>326.12</v>
      </c>
    </row>
    <row r="1075" spans="1:2" ht="14.25">
      <c r="A1075" s="187" t="s">
        <v>908</v>
      </c>
      <c r="B1075" s="174"/>
    </row>
    <row r="1076" spans="1:2" ht="14.25">
      <c r="A1076" s="187" t="s">
        <v>909</v>
      </c>
      <c r="B1076" s="174">
        <v>326.12</v>
      </c>
    </row>
    <row r="1077" spans="1:2" ht="14.25">
      <c r="A1077" s="187" t="s">
        <v>910</v>
      </c>
      <c r="B1077" s="174">
        <f>SUM(B1078,B1085,B1091,)</f>
        <v>175.69</v>
      </c>
    </row>
    <row r="1078" spans="1:2" ht="14.25">
      <c r="A1078" s="187" t="s">
        <v>911</v>
      </c>
      <c r="B1078" s="174">
        <f>SUM(B1079:B1084)</f>
        <v>175.69</v>
      </c>
    </row>
    <row r="1079" spans="1:2" ht="14.25">
      <c r="A1079" s="187" t="s">
        <v>689</v>
      </c>
      <c r="B1079" s="174">
        <v>104.65</v>
      </c>
    </row>
    <row r="1080" spans="1:2" ht="14.25">
      <c r="A1080" s="187" t="s">
        <v>690</v>
      </c>
      <c r="B1080" s="174">
        <v>71.04</v>
      </c>
    </row>
    <row r="1081" spans="1:2" ht="14.25">
      <c r="A1081" s="187" t="s">
        <v>691</v>
      </c>
      <c r="B1081" s="174"/>
    </row>
    <row r="1082" spans="1:2" ht="14.25">
      <c r="A1082" s="187" t="s">
        <v>912</v>
      </c>
      <c r="B1082" s="174"/>
    </row>
    <row r="1083" spans="1:2" ht="14.25">
      <c r="A1083" s="187" t="s">
        <v>692</v>
      </c>
      <c r="B1083" s="174"/>
    </row>
    <row r="1084" spans="1:2" ht="14.25">
      <c r="A1084" s="187" t="s">
        <v>913</v>
      </c>
      <c r="B1084" s="174"/>
    </row>
    <row r="1085" spans="1:2" ht="14.25">
      <c r="A1085" s="187" t="s">
        <v>914</v>
      </c>
      <c r="B1085" s="174">
        <f>SUM(B1086:B1090)</f>
        <v>0</v>
      </c>
    </row>
    <row r="1086" spans="1:2" ht="14.25">
      <c r="A1086" s="187" t="s">
        <v>915</v>
      </c>
      <c r="B1086" s="174"/>
    </row>
    <row r="1087" spans="1:2" ht="14.25">
      <c r="A1087" s="188" t="s">
        <v>916</v>
      </c>
      <c r="B1087" s="174"/>
    </row>
    <row r="1088" spans="1:2" ht="14.25">
      <c r="A1088" s="187" t="s">
        <v>917</v>
      </c>
      <c r="B1088" s="174"/>
    </row>
    <row r="1089" spans="1:2" ht="14.25">
      <c r="A1089" s="187" t="s">
        <v>918</v>
      </c>
      <c r="B1089" s="174"/>
    </row>
    <row r="1090" spans="1:2" ht="14.25">
      <c r="A1090" s="187" t="s">
        <v>919</v>
      </c>
      <c r="B1090" s="174"/>
    </row>
    <row r="1091" spans="1:2" ht="14.25">
      <c r="A1091" s="187" t="s">
        <v>920</v>
      </c>
      <c r="B1091" s="174"/>
    </row>
    <row r="1092" spans="1:2" ht="14.25">
      <c r="A1092" s="187" t="s">
        <v>921</v>
      </c>
      <c r="B1092" s="174">
        <f>SUM(B1093:B1101)</f>
        <v>0</v>
      </c>
    </row>
    <row r="1093" spans="1:2" ht="14.25">
      <c r="A1093" s="187" t="s">
        <v>922</v>
      </c>
      <c r="B1093" s="174"/>
    </row>
    <row r="1094" spans="1:2" ht="14.25">
      <c r="A1094" s="187" t="s">
        <v>923</v>
      </c>
      <c r="B1094" s="174"/>
    </row>
    <row r="1095" spans="1:2" ht="14.25">
      <c r="A1095" s="187" t="s">
        <v>924</v>
      </c>
      <c r="B1095" s="174"/>
    </row>
    <row r="1096" spans="1:2" ht="14.25">
      <c r="A1096" s="187" t="s">
        <v>925</v>
      </c>
      <c r="B1096" s="174"/>
    </row>
    <row r="1097" spans="1:2" ht="14.25">
      <c r="A1097" s="187" t="s">
        <v>926</v>
      </c>
      <c r="B1097" s="174"/>
    </row>
    <row r="1098" spans="1:2" ht="14.25">
      <c r="A1098" s="187" t="s">
        <v>688</v>
      </c>
      <c r="B1098" s="174"/>
    </row>
    <row r="1099" spans="1:2" ht="14.25">
      <c r="A1099" s="187" t="s">
        <v>927</v>
      </c>
      <c r="B1099" s="174"/>
    </row>
    <row r="1100" spans="1:2" ht="14.25">
      <c r="A1100" s="187" t="s">
        <v>928</v>
      </c>
      <c r="B1100" s="174"/>
    </row>
    <row r="1101" spans="1:2" ht="14.25">
      <c r="A1101" s="187" t="s">
        <v>929</v>
      </c>
      <c r="B1101" s="174"/>
    </row>
    <row r="1102" spans="1:2" ht="14.25">
      <c r="A1102" s="187" t="s">
        <v>930</v>
      </c>
      <c r="B1102" s="174">
        <f>SUM(B1103,B1122,B1141,B1150,B1165,)</f>
        <v>3016.8199999999997</v>
      </c>
    </row>
    <row r="1103" spans="1:2" ht="14.25">
      <c r="A1103" s="187" t="s">
        <v>931</v>
      </c>
      <c r="B1103" s="174">
        <f>SUM(B1104:B1121)</f>
        <v>3016.8199999999997</v>
      </c>
    </row>
    <row r="1104" spans="1:2" ht="14.25">
      <c r="A1104" s="187" t="s">
        <v>689</v>
      </c>
      <c r="B1104" s="174">
        <v>454.49</v>
      </c>
    </row>
    <row r="1105" spans="1:2" ht="14.25">
      <c r="A1105" s="187" t="s">
        <v>690</v>
      </c>
      <c r="B1105" s="174"/>
    </row>
    <row r="1106" spans="1:2" ht="14.25">
      <c r="A1106" s="187" t="s">
        <v>691</v>
      </c>
      <c r="B1106" s="174"/>
    </row>
    <row r="1107" spans="1:2" ht="14.25">
      <c r="A1107" s="187" t="s">
        <v>932</v>
      </c>
      <c r="B1107" s="174">
        <v>26.1</v>
      </c>
    </row>
    <row r="1108" spans="1:2" ht="14.25">
      <c r="A1108" s="187" t="s">
        <v>933</v>
      </c>
      <c r="B1108" s="174">
        <v>265.96</v>
      </c>
    </row>
    <row r="1109" spans="1:2" ht="14.25">
      <c r="A1109" s="187" t="s">
        <v>934</v>
      </c>
      <c r="B1109" s="174"/>
    </row>
    <row r="1110" spans="1:2" ht="14.25">
      <c r="A1110" s="187" t="s">
        <v>935</v>
      </c>
      <c r="B1110" s="174"/>
    </row>
    <row r="1111" spans="1:2" ht="14.25">
      <c r="A1111" s="187" t="s">
        <v>936</v>
      </c>
      <c r="B1111" s="174"/>
    </row>
    <row r="1112" spans="1:2" ht="14.25">
      <c r="A1112" s="187" t="s">
        <v>937</v>
      </c>
      <c r="B1112" s="174"/>
    </row>
    <row r="1113" spans="1:2" ht="14.25">
      <c r="A1113" s="187" t="s">
        <v>938</v>
      </c>
      <c r="B1113" s="174">
        <v>125.65</v>
      </c>
    </row>
    <row r="1114" spans="1:2" ht="14.25">
      <c r="A1114" s="187" t="s">
        <v>939</v>
      </c>
      <c r="B1114" s="174">
        <v>2144.62</v>
      </c>
    </row>
    <row r="1115" spans="1:2" ht="14.25">
      <c r="A1115" s="187" t="s">
        <v>940</v>
      </c>
      <c r="B1115" s="174"/>
    </row>
    <row r="1116" spans="1:2" ht="14.25">
      <c r="A1116" s="187" t="s">
        <v>941</v>
      </c>
      <c r="B1116" s="174"/>
    </row>
    <row r="1117" spans="1:2" ht="14.25">
      <c r="A1117" s="187" t="s">
        <v>942</v>
      </c>
      <c r="B1117" s="174"/>
    </row>
    <row r="1118" spans="1:2" ht="14.25">
      <c r="A1118" s="187" t="s">
        <v>943</v>
      </c>
      <c r="B1118" s="174"/>
    </row>
    <row r="1119" spans="1:2" ht="14.25">
      <c r="A1119" s="187" t="s">
        <v>944</v>
      </c>
      <c r="B1119" s="174"/>
    </row>
    <row r="1120" spans="1:2" ht="14.25">
      <c r="A1120" s="187" t="s">
        <v>692</v>
      </c>
      <c r="B1120" s="174"/>
    </row>
    <row r="1121" spans="1:2" ht="14.25">
      <c r="A1121" s="187" t="s">
        <v>945</v>
      </c>
      <c r="B1121" s="174"/>
    </row>
    <row r="1122" spans="1:2" ht="14.25">
      <c r="A1122" s="187" t="s">
        <v>946</v>
      </c>
      <c r="B1122" s="174">
        <f>SUM(B1123:B1140)</f>
        <v>0</v>
      </c>
    </row>
    <row r="1123" spans="1:2" ht="14.25">
      <c r="A1123" s="187" t="s">
        <v>689</v>
      </c>
      <c r="B1123" s="174"/>
    </row>
    <row r="1124" spans="1:2" ht="14.25">
      <c r="A1124" s="187" t="s">
        <v>690</v>
      </c>
      <c r="B1124" s="174"/>
    </row>
    <row r="1125" spans="1:2" ht="14.25">
      <c r="A1125" s="187" t="s">
        <v>691</v>
      </c>
      <c r="B1125" s="174"/>
    </row>
    <row r="1126" spans="1:2" ht="14.25">
      <c r="A1126" s="187" t="s">
        <v>947</v>
      </c>
      <c r="B1126" s="174"/>
    </row>
    <row r="1127" spans="1:2" ht="14.25">
      <c r="A1127" s="187" t="s">
        <v>948</v>
      </c>
      <c r="B1127" s="174"/>
    </row>
    <row r="1128" spans="1:2" ht="14.25">
      <c r="A1128" s="187" t="s">
        <v>949</v>
      </c>
      <c r="B1128" s="174"/>
    </row>
    <row r="1129" spans="1:2" ht="14.25">
      <c r="A1129" s="187" t="s">
        <v>950</v>
      </c>
      <c r="B1129" s="174"/>
    </row>
    <row r="1130" spans="1:2" ht="14.25">
      <c r="A1130" s="187" t="s">
        <v>951</v>
      </c>
      <c r="B1130" s="174"/>
    </row>
    <row r="1131" spans="1:2" ht="14.25">
      <c r="A1131" s="187" t="s">
        <v>952</v>
      </c>
      <c r="B1131" s="174"/>
    </row>
    <row r="1132" spans="1:2" ht="14.25">
      <c r="A1132" s="187" t="s">
        <v>953</v>
      </c>
      <c r="B1132" s="174"/>
    </row>
    <row r="1133" spans="1:2" ht="14.25">
      <c r="A1133" s="187" t="s">
        <v>954</v>
      </c>
      <c r="B1133" s="174"/>
    </row>
    <row r="1134" spans="1:2" ht="14.25">
      <c r="A1134" s="187" t="s">
        <v>955</v>
      </c>
      <c r="B1134" s="174"/>
    </row>
    <row r="1135" spans="1:2" ht="14.25">
      <c r="A1135" s="187" t="s">
        <v>956</v>
      </c>
      <c r="B1135" s="174"/>
    </row>
    <row r="1136" spans="1:2" ht="14.25">
      <c r="A1136" s="187" t="s">
        <v>957</v>
      </c>
      <c r="B1136" s="174"/>
    </row>
    <row r="1137" spans="1:2" ht="14.25">
      <c r="A1137" s="187" t="s">
        <v>958</v>
      </c>
      <c r="B1137" s="174"/>
    </row>
    <row r="1138" spans="1:2" ht="14.25">
      <c r="A1138" s="187" t="s">
        <v>959</v>
      </c>
      <c r="B1138" s="174"/>
    </row>
    <row r="1139" spans="1:2" ht="14.25">
      <c r="A1139" s="187" t="s">
        <v>692</v>
      </c>
      <c r="B1139" s="174"/>
    </row>
    <row r="1140" spans="1:2" ht="14.25">
      <c r="A1140" s="187" t="s">
        <v>960</v>
      </c>
      <c r="B1140" s="174"/>
    </row>
    <row r="1141" spans="1:2" ht="14.25">
      <c r="A1141" s="187" t="s">
        <v>961</v>
      </c>
      <c r="B1141" s="174">
        <f>SUM(B1142:B1149)</f>
        <v>0</v>
      </c>
    </row>
    <row r="1142" spans="1:2" ht="14.25">
      <c r="A1142" s="187" t="s">
        <v>689</v>
      </c>
      <c r="B1142" s="174"/>
    </row>
    <row r="1143" spans="1:2" ht="14.25">
      <c r="A1143" s="187" t="s">
        <v>690</v>
      </c>
      <c r="B1143" s="174"/>
    </row>
    <row r="1144" spans="1:2" ht="14.25">
      <c r="A1144" s="187" t="s">
        <v>691</v>
      </c>
      <c r="B1144" s="174"/>
    </row>
    <row r="1145" spans="1:2" ht="14.25">
      <c r="A1145" s="187" t="s">
        <v>962</v>
      </c>
      <c r="B1145" s="174"/>
    </row>
    <row r="1146" spans="1:2" ht="14.25">
      <c r="A1146" s="187" t="s">
        <v>963</v>
      </c>
      <c r="B1146" s="174"/>
    </row>
    <row r="1147" spans="1:2" ht="14.25">
      <c r="A1147" s="187" t="s">
        <v>964</v>
      </c>
      <c r="B1147" s="174"/>
    </row>
    <row r="1148" spans="1:2" ht="14.25">
      <c r="A1148" s="187" t="s">
        <v>692</v>
      </c>
      <c r="B1148" s="174"/>
    </row>
    <row r="1149" spans="1:2" ht="14.25">
      <c r="A1149" s="187" t="s">
        <v>965</v>
      </c>
      <c r="B1149" s="174"/>
    </row>
    <row r="1150" spans="1:2" ht="14.25">
      <c r="A1150" s="187" t="s">
        <v>966</v>
      </c>
      <c r="B1150" s="174">
        <f>SUM(B1151:B1164)</f>
        <v>0</v>
      </c>
    </row>
    <row r="1151" spans="1:2" ht="14.25">
      <c r="A1151" s="187" t="s">
        <v>689</v>
      </c>
      <c r="B1151" s="174"/>
    </row>
    <row r="1152" spans="1:2" ht="14.25">
      <c r="A1152" s="187" t="s">
        <v>690</v>
      </c>
      <c r="B1152" s="174"/>
    </row>
    <row r="1153" spans="1:2" ht="14.25">
      <c r="A1153" s="187" t="s">
        <v>691</v>
      </c>
      <c r="B1153" s="174"/>
    </row>
    <row r="1154" spans="1:2" ht="14.25">
      <c r="A1154" s="187" t="s">
        <v>967</v>
      </c>
      <c r="B1154" s="174"/>
    </row>
    <row r="1155" spans="1:2" ht="14.25">
      <c r="A1155" s="187" t="s">
        <v>968</v>
      </c>
      <c r="B1155" s="174"/>
    </row>
    <row r="1156" spans="1:2" ht="14.25">
      <c r="A1156" s="187" t="s">
        <v>969</v>
      </c>
      <c r="B1156" s="174"/>
    </row>
    <row r="1157" spans="1:2" ht="14.25">
      <c r="A1157" s="187" t="s">
        <v>970</v>
      </c>
      <c r="B1157" s="174"/>
    </row>
    <row r="1158" spans="1:2" ht="14.25">
      <c r="A1158" s="187" t="s">
        <v>971</v>
      </c>
      <c r="B1158" s="174"/>
    </row>
    <row r="1159" spans="1:2" ht="14.25">
      <c r="A1159" s="187" t="s">
        <v>972</v>
      </c>
      <c r="B1159" s="174"/>
    </row>
    <row r="1160" spans="1:2" ht="14.25">
      <c r="A1160" s="187" t="s">
        <v>973</v>
      </c>
      <c r="B1160" s="174"/>
    </row>
    <row r="1161" spans="1:2" ht="14.25">
      <c r="A1161" s="187" t="s">
        <v>974</v>
      </c>
      <c r="B1161" s="174"/>
    </row>
    <row r="1162" spans="1:2" ht="14.25">
      <c r="A1162" s="187" t="s">
        <v>975</v>
      </c>
      <c r="B1162" s="174"/>
    </row>
    <row r="1163" spans="1:2" ht="14.25">
      <c r="A1163" s="187" t="s">
        <v>976</v>
      </c>
      <c r="B1163" s="174"/>
    </row>
    <row r="1164" spans="1:2" ht="14.25">
      <c r="A1164" s="187" t="s">
        <v>977</v>
      </c>
      <c r="B1164" s="174"/>
    </row>
    <row r="1165" spans="1:2" ht="14.25">
      <c r="A1165" s="187" t="s">
        <v>978</v>
      </c>
      <c r="B1165" s="174"/>
    </row>
    <row r="1166" spans="1:2" ht="14.25">
      <c r="A1166" s="187" t="s">
        <v>979</v>
      </c>
      <c r="B1166" s="174">
        <f>SUM(B1167,B1176,B1180,)</f>
        <v>1150.49</v>
      </c>
    </row>
    <row r="1167" spans="1:2" ht="14.25">
      <c r="A1167" s="187" t="s">
        <v>980</v>
      </c>
      <c r="B1167" s="174">
        <f>SUM(B1168:B1175)</f>
        <v>0</v>
      </c>
    </row>
    <row r="1168" spans="1:2" ht="14.25">
      <c r="A1168" s="187" t="s">
        <v>981</v>
      </c>
      <c r="B1168" s="174"/>
    </row>
    <row r="1169" spans="1:2" ht="14.25">
      <c r="A1169" s="187" t="s">
        <v>982</v>
      </c>
      <c r="B1169" s="174"/>
    </row>
    <row r="1170" spans="1:2" ht="14.25">
      <c r="A1170" s="187" t="s">
        <v>983</v>
      </c>
      <c r="B1170" s="174"/>
    </row>
    <row r="1171" spans="1:2" ht="14.25">
      <c r="A1171" s="187" t="s">
        <v>984</v>
      </c>
      <c r="B1171" s="174"/>
    </row>
    <row r="1172" spans="1:2" ht="14.25">
      <c r="A1172" s="187" t="s">
        <v>985</v>
      </c>
      <c r="B1172" s="174"/>
    </row>
    <row r="1173" spans="1:2" ht="14.25">
      <c r="A1173" s="187" t="s">
        <v>986</v>
      </c>
      <c r="B1173" s="174"/>
    </row>
    <row r="1174" spans="1:2" ht="14.25">
      <c r="A1174" s="187" t="s">
        <v>987</v>
      </c>
      <c r="B1174" s="174"/>
    </row>
    <row r="1175" spans="1:2" ht="14.25">
      <c r="A1175" s="187" t="s">
        <v>988</v>
      </c>
      <c r="B1175" s="174"/>
    </row>
    <row r="1176" spans="1:2" ht="14.25">
      <c r="A1176" s="187" t="s">
        <v>989</v>
      </c>
      <c r="B1176" s="174">
        <f>SUM(B1177:B1179)</f>
        <v>1150.49</v>
      </c>
    </row>
    <row r="1177" spans="1:2" ht="14.25">
      <c r="A1177" s="187" t="s">
        <v>990</v>
      </c>
      <c r="B1177" s="174">
        <v>1150.49</v>
      </c>
    </row>
    <row r="1178" spans="1:2" ht="14.25">
      <c r="A1178" s="187" t="s">
        <v>991</v>
      </c>
      <c r="B1178" s="174"/>
    </row>
    <row r="1179" spans="1:2" ht="14.25">
      <c r="A1179" s="187" t="s">
        <v>992</v>
      </c>
      <c r="B1179" s="174"/>
    </row>
    <row r="1180" spans="1:2" ht="14.25">
      <c r="A1180" s="187" t="s">
        <v>993</v>
      </c>
      <c r="B1180" s="174">
        <f>SUM(B1181:B1183)</f>
        <v>0</v>
      </c>
    </row>
    <row r="1181" spans="1:2" ht="14.25">
      <c r="A1181" s="187" t="s">
        <v>994</v>
      </c>
      <c r="B1181" s="174"/>
    </row>
    <row r="1182" spans="1:2" ht="14.25">
      <c r="A1182" s="187" t="s">
        <v>995</v>
      </c>
      <c r="B1182" s="174"/>
    </row>
    <row r="1183" spans="1:2" ht="14.25">
      <c r="A1183" s="187" t="s">
        <v>996</v>
      </c>
      <c r="B1183" s="174"/>
    </row>
    <row r="1184" spans="1:2" ht="14.25">
      <c r="A1184" s="187" t="s">
        <v>997</v>
      </c>
      <c r="B1184" s="174">
        <f>SUM(B1185,B1200,B1214,B1219,B1225,)</f>
        <v>0</v>
      </c>
    </row>
    <row r="1185" spans="1:2" ht="14.25">
      <c r="A1185" s="187" t="s">
        <v>998</v>
      </c>
      <c r="B1185" s="174">
        <f>SUM(B1186:B1199)</f>
        <v>0</v>
      </c>
    </row>
    <row r="1186" spans="1:2" ht="14.25">
      <c r="A1186" s="187" t="s">
        <v>689</v>
      </c>
      <c r="B1186" s="174"/>
    </row>
    <row r="1187" spans="1:2" ht="14.25">
      <c r="A1187" s="187" t="s">
        <v>690</v>
      </c>
      <c r="B1187" s="174"/>
    </row>
    <row r="1188" spans="1:2" ht="14.25">
      <c r="A1188" s="187" t="s">
        <v>691</v>
      </c>
      <c r="B1188" s="174"/>
    </row>
    <row r="1189" spans="1:2" ht="14.25">
      <c r="A1189" s="187" t="s">
        <v>999</v>
      </c>
      <c r="B1189" s="174"/>
    </row>
    <row r="1190" spans="1:2" ht="14.25">
      <c r="A1190" s="187" t="s">
        <v>1000</v>
      </c>
      <c r="B1190" s="174"/>
    </row>
    <row r="1191" spans="1:2" ht="14.25">
      <c r="A1191" s="187" t="s">
        <v>1001</v>
      </c>
      <c r="B1191" s="174"/>
    </row>
    <row r="1192" spans="1:2" ht="14.25">
      <c r="A1192" s="187" t="s">
        <v>1002</v>
      </c>
      <c r="B1192" s="174"/>
    </row>
    <row r="1193" spans="1:2" ht="14.25">
      <c r="A1193" s="187" t="s">
        <v>1003</v>
      </c>
      <c r="B1193" s="174"/>
    </row>
    <row r="1194" spans="1:2" ht="14.25">
      <c r="A1194" s="187" t="s">
        <v>1004</v>
      </c>
      <c r="B1194" s="174"/>
    </row>
    <row r="1195" spans="1:2" ht="14.25">
      <c r="A1195" s="187" t="s">
        <v>1005</v>
      </c>
      <c r="B1195" s="174"/>
    </row>
    <row r="1196" spans="1:2" ht="14.25">
      <c r="A1196" s="187" t="s">
        <v>1006</v>
      </c>
      <c r="B1196" s="174"/>
    </row>
    <row r="1197" spans="1:2" ht="14.25">
      <c r="A1197" s="187" t="s">
        <v>1007</v>
      </c>
      <c r="B1197" s="174"/>
    </row>
    <row r="1198" spans="1:2" ht="14.25">
      <c r="A1198" s="187" t="s">
        <v>692</v>
      </c>
      <c r="B1198" s="174"/>
    </row>
    <row r="1199" spans="1:2" ht="14.25">
      <c r="A1199" s="187" t="s">
        <v>1008</v>
      </c>
      <c r="B1199" s="174"/>
    </row>
    <row r="1200" spans="1:2" ht="14.25">
      <c r="A1200" s="187" t="s">
        <v>1009</v>
      </c>
      <c r="B1200" s="174">
        <f>SUM(B1201:B1213)</f>
        <v>0</v>
      </c>
    </row>
    <row r="1201" spans="1:2" ht="14.25">
      <c r="A1201" s="187" t="s">
        <v>689</v>
      </c>
      <c r="B1201" s="174"/>
    </row>
    <row r="1202" spans="1:2" ht="14.25">
      <c r="A1202" s="187" t="s">
        <v>690</v>
      </c>
      <c r="B1202" s="174"/>
    </row>
    <row r="1203" spans="1:2" ht="14.25">
      <c r="A1203" s="187" t="s">
        <v>691</v>
      </c>
      <c r="B1203" s="174"/>
    </row>
    <row r="1204" spans="1:2" ht="14.25">
      <c r="A1204" s="187" t="s">
        <v>1010</v>
      </c>
      <c r="B1204" s="174"/>
    </row>
    <row r="1205" spans="1:2" ht="14.25">
      <c r="A1205" s="187" t="s">
        <v>1011</v>
      </c>
      <c r="B1205" s="174"/>
    </row>
    <row r="1206" spans="1:2" ht="14.25">
      <c r="A1206" s="187" t="s">
        <v>1012</v>
      </c>
      <c r="B1206" s="174"/>
    </row>
    <row r="1207" spans="1:2" ht="14.25">
      <c r="A1207" s="187" t="s">
        <v>1013</v>
      </c>
      <c r="B1207" s="174"/>
    </row>
    <row r="1208" spans="1:2" ht="14.25">
      <c r="A1208" s="187" t="s">
        <v>1014</v>
      </c>
      <c r="B1208" s="174"/>
    </row>
    <row r="1209" spans="1:2" ht="14.25">
      <c r="A1209" s="187" t="s">
        <v>1015</v>
      </c>
      <c r="B1209" s="174"/>
    </row>
    <row r="1210" spans="1:2" ht="14.25">
      <c r="A1210" s="187" t="s">
        <v>1016</v>
      </c>
      <c r="B1210" s="174"/>
    </row>
    <row r="1211" spans="1:2" ht="14.25">
      <c r="A1211" s="187" t="s">
        <v>1017</v>
      </c>
      <c r="B1211" s="174"/>
    </row>
    <row r="1212" spans="1:2" ht="14.25">
      <c r="A1212" s="187" t="s">
        <v>692</v>
      </c>
      <c r="B1212" s="174"/>
    </row>
    <row r="1213" spans="1:2" ht="14.25">
      <c r="A1213" s="187" t="s">
        <v>1018</v>
      </c>
      <c r="B1213" s="174"/>
    </row>
    <row r="1214" spans="1:2" ht="14.25">
      <c r="A1214" s="187" t="s">
        <v>1019</v>
      </c>
      <c r="B1214" s="174">
        <f>SUM(B1215:B1218)</f>
        <v>0</v>
      </c>
    </row>
    <row r="1215" spans="1:2" ht="14.25">
      <c r="A1215" s="187" t="s">
        <v>1020</v>
      </c>
      <c r="B1215" s="174"/>
    </row>
    <row r="1216" spans="1:2" ht="14.25">
      <c r="A1216" s="187" t="s">
        <v>1021</v>
      </c>
      <c r="B1216" s="174"/>
    </row>
    <row r="1217" spans="1:2" ht="14.25">
      <c r="A1217" s="187" t="s">
        <v>1022</v>
      </c>
      <c r="B1217" s="174"/>
    </row>
    <row r="1218" spans="1:2" ht="14.25">
      <c r="A1218" s="187" t="s">
        <v>1023</v>
      </c>
      <c r="B1218" s="174"/>
    </row>
    <row r="1219" spans="1:2" ht="14.25">
      <c r="A1219" s="187" t="s">
        <v>1024</v>
      </c>
      <c r="B1219" s="174">
        <f>SUM(B1220:B1224)</f>
        <v>0</v>
      </c>
    </row>
    <row r="1220" spans="1:2" ht="14.25">
      <c r="A1220" s="187" t="s">
        <v>1025</v>
      </c>
      <c r="B1220" s="174"/>
    </row>
    <row r="1221" spans="1:2" ht="14.25">
      <c r="A1221" s="187" t="s">
        <v>1026</v>
      </c>
      <c r="B1221" s="174"/>
    </row>
    <row r="1222" spans="1:2" ht="14.25">
      <c r="A1222" s="187" t="s">
        <v>1027</v>
      </c>
      <c r="B1222" s="174"/>
    </row>
    <row r="1223" spans="1:2" ht="14.25">
      <c r="A1223" s="187" t="s">
        <v>1028</v>
      </c>
      <c r="B1223" s="174"/>
    </row>
    <row r="1224" spans="1:2" ht="14.25">
      <c r="A1224" s="187" t="s">
        <v>1029</v>
      </c>
      <c r="B1224" s="174"/>
    </row>
    <row r="1225" spans="1:2" ht="14.25">
      <c r="A1225" s="187" t="s">
        <v>1030</v>
      </c>
      <c r="B1225" s="174">
        <f>SUM(B1226:B1236)</f>
        <v>0</v>
      </c>
    </row>
    <row r="1226" spans="1:2" ht="14.25">
      <c r="A1226" s="187" t="s">
        <v>1031</v>
      </c>
      <c r="B1226" s="174"/>
    </row>
    <row r="1227" spans="1:2" ht="14.25">
      <c r="A1227" s="187" t="s">
        <v>1032</v>
      </c>
      <c r="B1227" s="174"/>
    </row>
    <row r="1228" spans="1:2" ht="14.25">
      <c r="A1228" s="187" t="s">
        <v>1033</v>
      </c>
      <c r="B1228" s="174"/>
    </row>
    <row r="1229" spans="1:2" ht="14.25">
      <c r="A1229" s="187" t="s">
        <v>1034</v>
      </c>
      <c r="B1229" s="174"/>
    </row>
    <row r="1230" spans="1:2" ht="14.25">
      <c r="A1230" s="187" t="s">
        <v>1035</v>
      </c>
      <c r="B1230" s="174"/>
    </row>
    <row r="1231" spans="1:2" ht="14.25">
      <c r="A1231" s="187" t="s">
        <v>1036</v>
      </c>
      <c r="B1231" s="174"/>
    </row>
    <row r="1232" spans="1:2" ht="14.25">
      <c r="A1232" s="187" t="s">
        <v>1037</v>
      </c>
      <c r="B1232" s="174"/>
    </row>
    <row r="1233" spans="1:2" ht="14.25">
      <c r="A1233" s="187" t="s">
        <v>1038</v>
      </c>
      <c r="B1233" s="174"/>
    </row>
    <row r="1234" spans="1:2" ht="14.25">
      <c r="A1234" s="187" t="s">
        <v>1039</v>
      </c>
      <c r="B1234" s="174"/>
    </row>
    <row r="1235" spans="1:2" ht="14.25">
      <c r="A1235" s="187" t="s">
        <v>1040</v>
      </c>
      <c r="B1235" s="174"/>
    </row>
    <row r="1236" spans="1:2" ht="14.25">
      <c r="A1236" s="187" t="s">
        <v>1041</v>
      </c>
      <c r="B1236" s="174"/>
    </row>
    <row r="1237" spans="1:2" ht="14.25">
      <c r="A1237" s="187" t="s">
        <v>1042</v>
      </c>
      <c r="B1237" s="174">
        <f>SUM(B1238,B1250,B1256,B1262,B1270,B1283,B1287,B1293)</f>
        <v>1023.03</v>
      </c>
    </row>
    <row r="1238" spans="1:2" ht="14.25">
      <c r="A1238" s="187" t="s">
        <v>1043</v>
      </c>
      <c r="B1238" s="174">
        <f>SUM(B1239:B1249)</f>
        <v>191.22</v>
      </c>
    </row>
    <row r="1239" spans="1:2" ht="14.25">
      <c r="A1239" s="187" t="s">
        <v>1044</v>
      </c>
      <c r="B1239" s="174">
        <v>106.06</v>
      </c>
    </row>
    <row r="1240" spans="1:2" ht="14.25">
      <c r="A1240" s="187" t="s">
        <v>1045</v>
      </c>
      <c r="B1240" s="174">
        <v>77.5</v>
      </c>
    </row>
    <row r="1241" spans="1:2" ht="14.25">
      <c r="A1241" s="187" t="s">
        <v>1046</v>
      </c>
      <c r="B1241" s="174"/>
    </row>
    <row r="1242" spans="1:2" ht="14.25">
      <c r="A1242" s="187" t="s">
        <v>1047</v>
      </c>
      <c r="B1242" s="174"/>
    </row>
    <row r="1243" spans="1:2" ht="14.25">
      <c r="A1243" s="187" t="s">
        <v>1048</v>
      </c>
      <c r="B1243" s="174"/>
    </row>
    <row r="1244" spans="1:2" ht="14.25">
      <c r="A1244" s="187" t="s">
        <v>1049</v>
      </c>
      <c r="B1244" s="174">
        <v>7.66</v>
      </c>
    </row>
    <row r="1245" spans="1:2" ht="14.25">
      <c r="A1245" s="187" t="s">
        <v>1050</v>
      </c>
      <c r="B1245" s="174"/>
    </row>
    <row r="1246" spans="1:2" ht="14.25">
      <c r="A1246" s="187" t="s">
        <v>1051</v>
      </c>
      <c r="B1246" s="174"/>
    </row>
    <row r="1247" spans="1:2" ht="14.25">
      <c r="A1247" s="187" t="s">
        <v>1052</v>
      </c>
      <c r="B1247" s="174"/>
    </row>
    <row r="1248" spans="1:2" ht="14.25">
      <c r="A1248" s="187" t="s">
        <v>1053</v>
      </c>
      <c r="B1248" s="174"/>
    </row>
    <row r="1249" spans="1:2" ht="14.25">
      <c r="A1249" s="187" t="s">
        <v>1054</v>
      </c>
      <c r="B1249" s="174"/>
    </row>
    <row r="1250" spans="1:2" ht="14.25">
      <c r="A1250" s="187" t="s">
        <v>1055</v>
      </c>
      <c r="B1250" s="174">
        <f>SUM(B1251:B1255)</f>
        <v>826.81</v>
      </c>
    </row>
    <row r="1251" spans="1:2" ht="14.25">
      <c r="A1251" s="187" t="s">
        <v>1044</v>
      </c>
      <c r="B1251" s="174"/>
    </row>
    <row r="1252" spans="1:2" ht="14.25">
      <c r="A1252" s="187" t="s">
        <v>1056</v>
      </c>
      <c r="B1252" s="174">
        <v>826.81</v>
      </c>
    </row>
    <row r="1253" spans="1:2" ht="14.25">
      <c r="A1253" s="187" t="s">
        <v>1046</v>
      </c>
      <c r="B1253" s="174"/>
    </row>
    <row r="1254" spans="1:2" ht="14.25">
      <c r="A1254" s="187" t="s">
        <v>1057</v>
      </c>
      <c r="B1254" s="174"/>
    </row>
    <row r="1255" spans="1:2" ht="14.25">
      <c r="A1255" s="187" t="s">
        <v>1058</v>
      </c>
      <c r="B1255" s="174"/>
    </row>
    <row r="1256" spans="1:2" ht="14.25">
      <c r="A1256" s="187" t="s">
        <v>1059</v>
      </c>
      <c r="B1256" s="174">
        <f>SUM(B1257:B1261)</f>
        <v>0</v>
      </c>
    </row>
    <row r="1257" spans="1:2" ht="14.25">
      <c r="A1257" s="187" t="s">
        <v>1044</v>
      </c>
      <c r="B1257" s="174"/>
    </row>
    <row r="1258" spans="1:2" ht="14.25">
      <c r="A1258" s="187" t="s">
        <v>1045</v>
      </c>
      <c r="B1258" s="174"/>
    </row>
    <row r="1259" spans="1:2" ht="14.25">
      <c r="A1259" s="187" t="s">
        <v>1046</v>
      </c>
      <c r="B1259" s="174"/>
    </row>
    <row r="1260" spans="1:2" ht="14.25">
      <c r="A1260" s="187" t="s">
        <v>1060</v>
      </c>
      <c r="B1260" s="174"/>
    </row>
    <row r="1261" spans="1:2" ht="14.25">
      <c r="A1261" s="187" t="s">
        <v>1061</v>
      </c>
      <c r="B1261" s="174"/>
    </row>
    <row r="1262" spans="1:2" ht="14.25">
      <c r="A1262" s="187" t="s">
        <v>1062</v>
      </c>
      <c r="B1262" s="174">
        <f>SUM(B1263:B1269)</f>
        <v>0</v>
      </c>
    </row>
    <row r="1263" spans="1:2" ht="14.25">
      <c r="A1263" s="187" t="s">
        <v>1044</v>
      </c>
      <c r="B1263" s="174"/>
    </row>
    <row r="1264" spans="1:2" ht="14.25">
      <c r="A1264" s="187" t="s">
        <v>1045</v>
      </c>
      <c r="B1264" s="174"/>
    </row>
    <row r="1265" spans="1:2" ht="14.25">
      <c r="A1265" s="187" t="s">
        <v>1046</v>
      </c>
      <c r="B1265" s="174"/>
    </row>
    <row r="1266" spans="1:2" ht="14.25">
      <c r="A1266" s="187" t="s">
        <v>1063</v>
      </c>
      <c r="B1266" s="174"/>
    </row>
    <row r="1267" spans="1:2" ht="14.25">
      <c r="A1267" s="187" t="s">
        <v>1064</v>
      </c>
      <c r="B1267" s="174"/>
    </row>
    <row r="1268" spans="1:2" ht="14.25">
      <c r="A1268" s="187" t="s">
        <v>1053</v>
      </c>
      <c r="B1268" s="174"/>
    </row>
    <row r="1269" spans="1:2" ht="14.25">
      <c r="A1269" s="187" t="s">
        <v>1065</v>
      </c>
      <c r="B1269" s="174"/>
    </row>
    <row r="1270" spans="1:2" ht="14.25">
      <c r="A1270" s="187" t="s">
        <v>1066</v>
      </c>
      <c r="B1270" s="174">
        <f>SUM(B1271:B1282)</f>
        <v>0</v>
      </c>
    </row>
    <row r="1271" spans="1:2" ht="14.25">
      <c r="A1271" s="187" t="s">
        <v>1044</v>
      </c>
      <c r="B1271" s="174"/>
    </row>
    <row r="1272" spans="1:2" ht="14.25">
      <c r="A1272" s="187" t="s">
        <v>1045</v>
      </c>
      <c r="B1272" s="174"/>
    </row>
    <row r="1273" spans="1:2" ht="14.25">
      <c r="A1273" s="187" t="s">
        <v>1046</v>
      </c>
      <c r="B1273" s="174"/>
    </row>
    <row r="1274" spans="1:2" ht="14.25">
      <c r="A1274" s="187" t="s">
        <v>1067</v>
      </c>
      <c r="B1274" s="174"/>
    </row>
    <row r="1275" spans="1:2" ht="14.25">
      <c r="A1275" s="187" t="s">
        <v>1068</v>
      </c>
      <c r="B1275" s="174"/>
    </row>
    <row r="1276" spans="1:2" ht="14.25">
      <c r="A1276" s="187" t="s">
        <v>1069</v>
      </c>
      <c r="B1276" s="174"/>
    </row>
    <row r="1277" spans="1:2" ht="14.25">
      <c r="A1277" s="187" t="s">
        <v>1070</v>
      </c>
      <c r="B1277" s="174"/>
    </row>
    <row r="1278" spans="1:2" ht="14.25">
      <c r="A1278" s="187" t="s">
        <v>1071</v>
      </c>
      <c r="B1278" s="174"/>
    </row>
    <row r="1279" spans="1:2" ht="14.25">
      <c r="A1279" s="187" t="s">
        <v>1072</v>
      </c>
      <c r="B1279" s="174"/>
    </row>
    <row r="1280" spans="1:2" ht="14.25">
      <c r="A1280" s="187" t="s">
        <v>1073</v>
      </c>
      <c r="B1280" s="174"/>
    </row>
    <row r="1281" spans="1:2" ht="14.25">
      <c r="A1281" s="187" t="s">
        <v>1074</v>
      </c>
      <c r="B1281" s="174"/>
    </row>
    <row r="1282" spans="1:2" ht="14.25">
      <c r="A1282" s="187" t="s">
        <v>1075</v>
      </c>
      <c r="B1282" s="174"/>
    </row>
    <row r="1283" spans="1:2" ht="14.25">
      <c r="A1283" s="187" t="s">
        <v>1076</v>
      </c>
      <c r="B1283" s="174">
        <f>SUM(B1284:B1286)</f>
        <v>0</v>
      </c>
    </row>
    <row r="1284" spans="1:2" ht="14.25">
      <c r="A1284" s="187" t="s">
        <v>1077</v>
      </c>
      <c r="B1284" s="174"/>
    </row>
    <row r="1285" spans="1:2" ht="14.25">
      <c r="A1285" s="187" t="s">
        <v>1078</v>
      </c>
      <c r="B1285" s="174"/>
    </row>
    <row r="1286" spans="1:2" ht="14.25">
      <c r="A1286" s="187" t="s">
        <v>1079</v>
      </c>
      <c r="B1286" s="174"/>
    </row>
    <row r="1287" spans="1:2" ht="14.25">
      <c r="A1287" s="187" t="s">
        <v>1080</v>
      </c>
      <c r="B1287" s="174">
        <f>SUM(B1288:B1292)</f>
        <v>5</v>
      </c>
    </row>
    <row r="1288" spans="1:2" ht="14.25">
      <c r="A1288" s="187" t="s">
        <v>1081</v>
      </c>
      <c r="B1288" s="174"/>
    </row>
    <row r="1289" spans="1:2" ht="14.25">
      <c r="A1289" s="187" t="s">
        <v>1082</v>
      </c>
      <c r="B1289" s="174"/>
    </row>
    <row r="1290" spans="1:2" ht="14.25">
      <c r="A1290" s="187" t="s">
        <v>1083</v>
      </c>
      <c r="B1290" s="174"/>
    </row>
    <row r="1291" spans="1:2" ht="14.25">
      <c r="A1291" s="187" t="s">
        <v>1084</v>
      </c>
      <c r="B1291" s="174"/>
    </row>
    <row r="1292" spans="1:2" ht="14.25">
      <c r="A1292" s="187" t="s">
        <v>1085</v>
      </c>
      <c r="B1292" s="174">
        <v>5</v>
      </c>
    </row>
    <row r="1293" spans="1:2" ht="14.25">
      <c r="A1293" s="187" t="s">
        <v>1086</v>
      </c>
      <c r="B1293" s="174"/>
    </row>
    <row r="1294" spans="1:2" ht="14.25">
      <c r="A1294" s="187" t="s">
        <v>1087</v>
      </c>
      <c r="B1294" s="174">
        <v>3832</v>
      </c>
    </row>
    <row r="1295" spans="1:2" ht="14.25">
      <c r="A1295" s="187" t="s">
        <v>1088</v>
      </c>
      <c r="B1295" s="174">
        <f>SUM(B1296)</f>
        <v>3367.24</v>
      </c>
    </row>
    <row r="1296" spans="1:2" ht="14.25">
      <c r="A1296" s="187" t="s">
        <v>1089</v>
      </c>
      <c r="B1296" s="174">
        <f>SUM(B1297:B1300)</f>
        <v>3367.24</v>
      </c>
    </row>
    <row r="1297" spans="1:2" ht="14.25">
      <c r="A1297" s="187" t="s">
        <v>1090</v>
      </c>
      <c r="B1297" s="174">
        <v>3367.24</v>
      </c>
    </row>
    <row r="1298" spans="1:2" ht="14.25">
      <c r="A1298" s="187" t="s">
        <v>1091</v>
      </c>
      <c r="B1298" s="174"/>
    </row>
    <row r="1299" spans="1:2" ht="14.25">
      <c r="A1299" s="187" t="s">
        <v>1092</v>
      </c>
      <c r="B1299" s="174"/>
    </row>
    <row r="1300" spans="1:2" ht="14.25">
      <c r="A1300" s="187" t="s">
        <v>1093</v>
      </c>
      <c r="B1300" s="174"/>
    </row>
    <row r="1301" spans="1:2" ht="14.25">
      <c r="A1301" s="39" t="s">
        <v>1094</v>
      </c>
      <c r="B1301" s="174">
        <f>SUM(B1302)</f>
        <v>0</v>
      </c>
    </row>
    <row r="1302" spans="1:2" ht="14.25">
      <c r="A1302" s="39" t="s">
        <v>1095</v>
      </c>
      <c r="B1302" s="174"/>
    </row>
    <row r="1303" spans="1:2" ht="14.25">
      <c r="A1303" s="39" t="s">
        <v>1096</v>
      </c>
      <c r="B1303" s="174">
        <f>SUM(B1304:B1305)</f>
        <v>503.35</v>
      </c>
    </row>
    <row r="1304" spans="1:2" ht="14.25">
      <c r="A1304" s="39" t="s">
        <v>1097</v>
      </c>
      <c r="B1304" s="174"/>
    </row>
    <row r="1305" spans="1:2" ht="14.25">
      <c r="A1305" s="39" t="s">
        <v>1098</v>
      </c>
      <c r="B1305" s="174">
        <v>503.35</v>
      </c>
    </row>
    <row r="1306" spans="1:2" ht="14.25">
      <c r="A1306" s="39"/>
      <c r="B1306" s="174"/>
    </row>
    <row r="1307" spans="1:2" ht="14.25">
      <c r="A1307" s="39"/>
      <c r="B1307" s="174"/>
    </row>
    <row r="1308" spans="1:2" ht="14.25">
      <c r="A1308" s="42" t="s">
        <v>1099</v>
      </c>
      <c r="B1308" s="174">
        <f>SUM(B1303,B1301,B1295,B1294,B1237,B1184,B1166,B1102,B1092,B1077,B1057,B991,B927,B802,B783,B710,B639,B522,B466,B410,B356,B268,B256,B253,B6,)</f>
        <v>142194.19</v>
      </c>
    </row>
  </sheetData>
  <sheetProtection/>
  <protectedRanges>
    <protectedRange sqref="B697 B706 B708" name="区域15_1"/>
    <protectedRange sqref="B511" name="区域13_1"/>
    <protectedRange sqref="B354" name="区域9_1"/>
    <protectedRange sqref="B8:B12 B14:B18 B20:B27 B29:B38 B40:B50 B52:B61 B63:B72 B74:B84 B86:B93 B95:B107 B109:B117 B119:B126 B128:B137 B139:B151 B153:B158 B160:B166 B168:B172 B174:B179 B181:B186 B188:B193 B195:B200 B202:B206 B208:B214 B216:B220 B222:B226 B228:B232 B234:B249 B251:B252 B254:B255 B258:B267 B270:B271 B273:B280 B282:B287 B289:B295 B297:B304 B306:B320 B322:B329 B331:B339 B341:B347 B349:B353 B355 B358:B361 B363:B370 B372:B377 B379:B383 B385:B387 B389:B391 B393:B395 B397:B401 B403:B409 B412:B415 B417:B424 B426:B430 B432:B436 B438:B441 B443:B446 B448:B453 B455:B457 B459:B460 B462:B465 B468:B482 B484:B490 B492:B501 B503:B510 B512:B517 B519:B521 B524:B536 B538:B544 B546 B548:B555 B557:B559 B561:B569 B571:B577 B579:B584 B586:B591 B593:B600 B602:B605 B607:B608 B610:B611 B613:B614 B616:B617 B619:B620 B622:B624 B626:B629 B631:B638 B641:B644 B646:B657 B659:B661 B663:B673 B675:B676 B678:B680 B682:B685 B687:B689 B691:B693 B695:B696 B698:B705 B707 B709 B712:B719 B721:B723 B725:B731 B733:B737 B739:B744 B746:B750 B752:B753 B755:B758 B760:B766 B768:B782 B1304:B1305 B804:B827 B829:B852 B854:B878 B880:B889 B891:B900 B902:B906 B908:B913 B915:B920 B922:B923 B925:B926 B929:B950 B952:B960 B962:B970 B972:B975 B977:B982 B984:B987 B989:B990 B993:B1001 B1003:B1017 B1019:B1022 B1024:B1036 B1038:B1043 B1045:B1050 B1052:B1056 B1059:B1067 B1069:B1073 B1075:B1076 B1079:B1084 B1086:B1091 B1093:B1101 B1104:B1121 B1123:B1140 B1142:B1149 B1151:B1165 B1168:B1175 B1177:B1179 B1181:B1183 B1186:B1199 B1201:B1213 B1215:B1218 B1220:B1224 B1226:B1236 B1239:B1249 B1251:B1255 B1257:B1261 B1263:B1269 B1271:B1282 B1284:B1286 B1288:B1294 B1297:B1300 B1302 B785:B795 B797:B801" name="区域1_1"/>
    <protectedRange sqref="B1237:B1238 B1250 B1256 B1262 B1270 B1283 B1287 B1295:B1296" name="区域19_1"/>
    <protectedRange sqref="B697 B706 B708" name="区域15_1_1"/>
    <protectedRange sqref="B630" name="区域14_1"/>
    <protectedRange sqref="B511" name="区域13_1_1"/>
    <protectedRange sqref="B511" name="区域11_1"/>
    <protectedRange sqref="B354" name="区域9_1_1"/>
    <protectedRange sqref="B227 B233" name="区域6_1"/>
    <protectedRange sqref="B8:B12 B14:B18 B20:B27 B29:B38 B40:B50 B52:B61 B63:B72 B74:B84 B86:B93 B95:B107 B109:B117 B119:B126 B128:B137 B139:B151 B153:B158 B160:B166 B168:B172 B174:B179 B181:B186 B188:B193 B195:B200 B202:B206 B208:B214 B216:B220 B222:B226 B228:B232 B234:B249 B251:B252 B254:B255 B258:B267 B270:B271 B273:B280 B282:B287 B289:B295 B297:B304 B306:B320 B322:B329 B331:B339 B341:B347 B349:B353 B355 B358:B361 B363:B370 B372:B377 B379:B383 B385:B387 B389:B391 B393:B395 B397:B401 B403:B409 B412:B415 B417:B424 B426:B430 B432:B436 B438:B441 B443:B446 B448:B453 B455:B457 B459:B460 B462:B465 B468:B482 B484:B490 B492:B501 B503:B510 B512:B517 B519:B521 B524:B536 B538:B544 B546 B548:B555 B557:B559 B561:B569 B571:B577 B579:B584 B586:B591 B593:B600 B602:B605 B607:B608 B610:B611 B613:B614 B616:B617 B619:B620 B622:B624 B626:B629 B631:B638 B641:B644 B646:B657 B659:B661 B663:B673 B675:B676 B678:B680 B682:B685 B687:B689 B691:B693 B695:B696 B698:B705 B707 B709 B712:B719 B721:B723 B725:B731 B733:B737 B739:B744 B746:B750 B752:B753 B755:B758 B760:B766 B768:B782 B1304:B1305 B804:B827 B829:B852 B854:B878 B880:B889 B891:B900 B902:B906 B908:B913 B915:B920 B922:B923 B925:B926 B929:B950 B952:B960 B962:B970 B972:B975 B977:B982 B984:B987 B989:B990 B993:B1001 B1003:B1017 B1019:B1022 B1024:B1036 B1038:B1043 B1045:B1050 B1052:B1056 B1059:B1067 B1069:B1073 B1075:B1076 B1079:B1084 B1086:B1091 B1093:B1101 B1104:B1121 B1123:B1140 B1142:B1149 B1151:B1165 B1168:B1175 B1177:B1179 B1181:B1183 B1186:B1199 B1201:B1213 B1215:B1218 B1220:B1224 B1226:B1236 B1239:B1249 B1251:B1255 B1257:B1261 B1263:B1269 B1271:B1282 B1284:B1286 B1288:B1294 B1297:B1300 B1302 B785:B795 B797:B801" name="区域1_1_1"/>
    <protectedRange sqref="B13" name="区域1_2_1"/>
  </protectedRanges>
  <mergeCells count="1">
    <mergeCell ref="A2:B2"/>
  </mergeCells>
  <printOptions/>
  <pageMargins left="0.75" right="0.75" top="1" bottom="1" header="0.5" footer="0.5"/>
  <pageSetup horizontalDpi="600" verticalDpi="600" orientation="portrait" paperSize="9" scale="9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0" workbookViewId="0" topLeftCell="A1">
      <selection activeCell="A2" sqref="A2:C2"/>
    </sheetView>
  </sheetViews>
  <sheetFormatPr defaultColWidth="9.00390625" defaultRowHeight="14.25"/>
  <cols>
    <col min="1" max="1" width="41.375" style="143" customWidth="1"/>
    <col min="2" max="2" width="17.25390625" style="144" customWidth="1"/>
    <col min="3" max="3" width="31.875" style="143" customWidth="1"/>
    <col min="4" max="4" width="19.75390625" style="143" customWidth="1"/>
    <col min="5" max="5" width="4.125" style="143" customWidth="1"/>
    <col min="6" max="6" width="1.37890625" style="143" customWidth="1"/>
    <col min="7" max="7" width="0.5" style="143" customWidth="1"/>
    <col min="8" max="252" width="9.00390625" style="143" customWidth="1"/>
    <col min="253" max="16384" width="9.00390625" style="143" customWidth="1"/>
  </cols>
  <sheetData>
    <row r="1" ht="20.25">
      <c r="A1" s="145" t="s">
        <v>1100</v>
      </c>
    </row>
    <row r="2" spans="1:4" s="138" customFormat="1" ht="30.75" customHeight="1">
      <c r="A2" s="146" t="s">
        <v>1101</v>
      </c>
      <c r="B2" s="146"/>
      <c r="C2" s="146"/>
      <c r="D2" s="147"/>
    </row>
    <row r="3" spans="1:4" s="139" customFormat="1" ht="18" customHeight="1">
      <c r="A3" s="148"/>
      <c r="B3" s="148"/>
      <c r="C3" s="148"/>
      <c r="D3" s="149" t="s">
        <v>7</v>
      </c>
    </row>
    <row r="4" spans="1:3" s="140" customFormat="1" ht="28.5" customHeight="1">
      <c r="A4" s="150" t="s">
        <v>47</v>
      </c>
      <c r="B4" s="150" t="s">
        <v>1102</v>
      </c>
      <c r="C4" s="150" t="s">
        <v>92</v>
      </c>
    </row>
    <row r="5" spans="1:3" s="141" customFormat="1" ht="25.5" customHeight="1">
      <c r="A5" s="151" t="s">
        <v>1103</v>
      </c>
      <c r="B5" s="152">
        <v>80623</v>
      </c>
      <c r="C5" s="153">
        <f>C6+C10+C28</f>
        <v>16893</v>
      </c>
    </row>
    <row r="6" spans="1:3" s="142" customFormat="1" ht="25.5" customHeight="1">
      <c r="A6" s="154" t="s">
        <v>1104</v>
      </c>
      <c r="B6" s="155">
        <f>SUM(B7:B9)</f>
        <v>2683</v>
      </c>
      <c r="C6" s="155">
        <f>SUM(C7:C9)</f>
        <v>2683</v>
      </c>
    </row>
    <row r="7" spans="1:3" s="142" customFormat="1" ht="25.5" customHeight="1">
      <c r="A7" s="156" t="s">
        <v>1105</v>
      </c>
      <c r="B7" s="155">
        <v>1695</v>
      </c>
      <c r="C7" s="155">
        <v>1695</v>
      </c>
    </row>
    <row r="8" spans="1:3" s="142" customFormat="1" ht="25.5" customHeight="1">
      <c r="A8" s="156" t="s">
        <v>1106</v>
      </c>
      <c r="B8" s="155">
        <v>988</v>
      </c>
      <c r="C8" s="155">
        <v>988</v>
      </c>
    </row>
    <row r="9" spans="1:4" s="142" customFormat="1" ht="25.5" customHeight="1">
      <c r="A9" s="156" t="s">
        <v>1107</v>
      </c>
      <c r="B9" s="155"/>
      <c r="C9" s="156"/>
      <c r="D9" s="142" t="s">
        <v>2</v>
      </c>
    </row>
    <row r="10" spans="1:3" s="142" customFormat="1" ht="25.5" customHeight="1">
      <c r="A10" s="154" t="s">
        <v>1108</v>
      </c>
      <c r="B10" s="155">
        <f>SUM(B11:B27)</f>
        <v>23275</v>
      </c>
      <c r="C10" s="157">
        <v>12943</v>
      </c>
    </row>
    <row r="11" spans="1:3" s="142" customFormat="1" ht="25.5" customHeight="1">
      <c r="A11" s="158" t="s">
        <v>1109</v>
      </c>
      <c r="B11" s="155">
        <v>4543</v>
      </c>
      <c r="C11" s="159">
        <v>400</v>
      </c>
    </row>
    <row r="12" spans="1:3" s="142" customFormat="1" ht="25.5" customHeight="1">
      <c r="A12" s="158" t="s">
        <v>1110</v>
      </c>
      <c r="B12" s="155"/>
      <c r="C12" s="159"/>
    </row>
    <row r="13" spans="1:3" s="142" customFormat="1" ht="25.5" customHeight="1">
      <c r="A13" s="158" t="s">
        <v>1111</v>
      </c>
      <c r="B13" s="155">
        <v>9796</v>
      </c>
      <c r="C13" s="160">
        <v>906</v>
      </c>
    </row>
    <row r="14" spans="1:3" s="142" customFormat="1" ht="25.5" customHeight="1">
      <c r="A14" s="158" t="s">
        <v>1112</v>
      </c>
      <c r="B14" s="155"/>
      <c r="C14" s="160">
        <v>230</v>
      </c>
    </row>
    <row r="15" spans="1:3" s="142" customFormat="1" ht="25.5" customHeight="1">
      <c r="A15" s="158" t="s">
        <v>1113</v>
      </c>
      <c r="B15" s="155">
        <v>1204</v>
      </c>
      <c r="C15" s="160">
        <v>1040</v>
      </c>
    </row>
    <row r="16" spans="1:3" s="142" customFormat="1" ht="25.5" customHeight="1">
      <c r="A16" s="158" t="s">
        <v>1114</v>
      </c>
      <c r="B16" s="155">
        <v>2228</v>
      </c>
      <c r="C16" s="160">
        <v>2015</v>
      </c>
    </row>
    <row r="17" spans="1:3" s="142" customFormat="1" ht="25.5" customHeight="1">
      <c r="A17" s="158" t="s">
        <v>1115</v>
      </c>
      <c r="B17" s="155">
        <v>4667</v>
      </c>
      <c r="C17" s="160">
        <v>4626</v>
      </c>
    </row>
    <row r="18" spans="1:3" s="142" customFormat="1" ht="25.5" customHeight="1">
      <c r="A18" s="158" t="s">
        <v>1116</v>
      </c>
      <c r="B18" s="155"/>
      <c r="C18" s="159"/>
    </row>
    <row r="19" spans="1:3" s="142" customFormat="1" ht="25.5" customHeight="1">
      <c r="A19" s="158" t="s">
        <v>1117</v>
      </c>
      <c r="B19" s="155"/>
      <c r="C19" s="159"/>
    </row>
    <row r="20" spans="1:3" s="142" customFormat="1" ht="25.5" customHeight="1">
      <c r="A20" s="158" t="s">
        <v>1118</v>
      </c>
      <c r="B20" s="155"/>
      <c r="C20" s="159"/>
    </row>
    <row r="21" spans="1:3" s="142" customFormat="1" ht="25.5" customHeight="1">
      <c r="A21" s="158" t="s">
        <v>1119</v>
      </c>
      <c r="B21" s="155">
        <v>31</v>
      </c>
      <c r="C21" s="160"/>
    </row>
    <row r="22" spans="1:3" s="142" customFormat="1" ht="25.5" customHeight="1">
      <c r="A22" s="161" t="s">
        <v>1120</v>
      </c>
      <c r="B22" s="36"/>
      <c r="C22" s="162">
        <v>781</v>
      </c>
    </row>
    <row r="23" spans="1:3" s="142" customFormat="1" ht="25.5" customHeight="1">
      <c r="A23" s="161" t="s">
        <v>1121</v>
      </c>
      <c r="B23" s="36"/>
      <c r="C23" s="162">
        <v>1090</v>
      </c>
    </row>
    <row r="24" spans="1:3" s="142" customFormat="1" ht="25.5" customHeight="1">
      <c r="A24" s="161" t="s">
        <v>1122</v>
      </c>
      <c r="B24" s="36"/>
      <c r="C24" s="162"/>
    </row>
    <row r="25" spans="1:3" s="142" customFormat="1" ht="25.5" customHeight="1">
      <c r="A25" s="161" t="s">
        <v>1123</v>
      </c>
      <c r="B25" s="36"/>
      <c r="C25" s="162">
        <v>472</v>
      </c>
    </row>
    <row r="26" spans="1:3" s="142" customFormat="1" ht="25.5" customHeight="1">
      <c r="A26" s="158" t="s">
        <v>1124</v>
      </c>
      <c r="B26" s="155">
        <v>806</v>
      </c>
      <c r="C26" s="160"/>
    </row>
    <row r="27" spans="1:3" s="142" customFormat="1" ht="25.5" customHeight="1">
      <c r="A27" s="158" t="s">
        <v>1125</v>
      </c>
      <c r="B27" s="155"/>
      <c r="C27" s="159">
        <v>1383</v>
      </c>
    </row>
    <row r="28" spans="1:3" ht="25.5" customHeight="1">
      <c r="A28" s="154" t="s">
        <v>1126</v>
      </c>
      <c r="B28" s="155">
        <v>54665</v>
      </c>
      <c r="C28" s="157">
        <v>1267</v>
      </c>
    </row>
    <row r="29" spans="1:3" s="141" customFormat="1" ht="27" customHeight="1">
      <c r="A29" s="163" t="s">
        <v>1127</v>
      </c>
      <c r="B29" s="164">
        <v>106</v>
      </c>
      <c r="C29" s="165">
        <v>3</v>
      </c>
    </row>
    <row r="30" spans="1:3" s="142" customFormat="1" ht="27" customHeight="1">
      <c r="A30" s="163" t="s">
        <v>1128</v>
      </c>
      <c r="B30" s="164">
        <v>0</v>
      </c>
      <c r="C30" s="165"/>
    </row>
    <row r="31" spans="1:3" s="142" customFormat="1" ht="27" customHeight="1">
      <c r="A31" s="163" t="s">
        <v>1129</v>
      </c>
      <c r="B31" s="164">
        <v>0</v>
      </c>
      <c r="C31" s="165"/>
    </row>
    <row r="32" spans="1:3" s="142" customFormat="1" ht="27" customHeight="1">
      <c r="A32" s="163" t="s">
        <v>1130</v>
      </c>
      <c r="B32" s="164">
        <v>0</v>
      </c>
      <c r="C32" s="165"/>
    </row>
    <row r="33" spans="1:3" s="142" customFormat="1" ht="27" customHeight="1">
      <c r="A33" s="163" t="s">
        <v>1131</v>
      </c>
      <c r="B33" s="164">
        <v>2593</v>
      </c>
      <c r="C33" s="166">
        <v>329</v>
      </c>
    </row>
    <row r="34" spans="1:3" s="142" customFormat="1" ht="27" customHeight="1">
      <c r="A34" s="163" t="s">
        <v>1132</v>
      </c>
      <c r="B34" s="164">
        <v>26290</v>
      </c>
      <c r="C34" s="166"/>
    </row>
    <row r="35" spans="1:3" ht="27" customHeight="1">
      <c r="A35" s="163" t="s">
        <v>1133</v>
      </c>
      <c r="B35" s="164">
        <v>22</v>
      </c>
      <c r="C35" s="166">
        <v>1</v>
      </c>
    </row>
    <row r="36" spans="1:3" ht="27" customHeight="1">
      <c r="A36" s="163" t="s">
        <v>1134</v>
      </c>
      <c r="B36" s="164">
        <v>1235</v>
      </c>
      <c r="C36" s="166">
        <v>282</v>
      </c>
    </row>
    <row r="37" spans="1:3" ht="27" customHeight="1">
      <c r="A37" s="163" t="s">
        <v>1135</v>
      </c>
      <c r="B37" s="164">
        <v>1564</v>
      </c>
      <c r="C37" s="167">
        <v>36</v>
      </c>
    </row>
    <row r="38" spans="1:3" ht="27" customHeight="1">
      <c r="A38" s="163" t="s">
        <v>1136</v>
      </c>
      <c r="B38" s="164">
        <v>457</v>
      </c>
      <c r="C38" s="165"/>
    </row>
    <row r="39" spans="1:3" ht="27" customHeight="1">
      <c r="A39" s="163" t="s">
        <v>1137</v>
      </c>
      <c r="B39" s="164">
        <v>9</v>
      </c>
      <c r="C39" s="165"/>
    </row>
    <row r="40" spans="1:3" ht="27" customHeight="1">
      <c r="A40" s="163" t="s">
        <v>1138</v>
      </c>
      <c r="B40" s="164">
        <v>1232</v>
      </c>
      <c r="C40" s="165">
        <v>616</v>
      </c>
    </row>
    <row r="41" spans="1:3" ht="27" customHeight="1">
      <c r="A41" s="163" t="s">
        <v>1139</v>
      </c>
      <c r="B41" s="164">
        <v>97</v>
      </c>
      <c r="C41" s="165"/>
    </row>
    <row r="42" spans="1:3" ht="27" customHeight="1">
      <c r="A42" s="163" t="s">
        <v>1140</v>
      </c>
      <c r="B42" s="164">
        <v>10407</v>
      </c>
      <c r="C42" s="165"/>
    </row>
    <row r="43" spans="1:3" ht="27" customHeight="1">
      <c r="A43" s="163" t="s">
        <v>1141</v>
      </c>
      <c r="B43" s="164">
        <v>4097</v>
      </c>
      <c r="C43" s="165"/>
    </row>
    <row r="44" spans="1:3" ht="27" customHeight="1">
      <c r="A44" s="163" t="s">
        <v>1142</v>
      </c>
      <c r="B44" s="164">
        <v>0</v>
      </c>
      <c r="C44" s="165"/>
    </row>
    <row r="45" spans="1:3" ht="27" customHeight="1">
      <c r="A45" s="163" t="s">
        <v>1143</v>
      </c>
      <c r="B45" s="164">
        <v>0</v>
      </c>
      <c r="C45" s="165"/>
    </row>
    <row r="46" spans="1:3" ht="27" customHeight="1">
      <c r="A46" s="163" t="s">
        <v>1144</v>
      </c>
      <c r="B46" s="164">
        <v>6553</v>
      </c>
      <c r="C46" s="165"/>
    </row>
    <row r="47" spans="1:3" ht="27" customHeight="1">
      <c r="A47" s="163" t="s">
        <v>1145</v>
      </c>
      <c r="B47" s="164">
        <v>0</v>
      </c>
      <c r="C47" s="165"/>
    </row>
    <row r="48" spans="1:3" ht="27" customHeight="1">
      <c r="A48" s="163" t="s">
        <v>1146</v>
      </c>
      <c r="B48" s="164">
        <v>3</v>
      </c>
      <c r="C48" s="165"/>
    </row>
    <row r="49" spans="1:3" ht="14.25">
      <c r="A49" s="168"/>
      <c r="B49" s="169"/>
      <c r="C49" s="168"/>
    </row>
    <row r="50" spans="1:3" ht="14.25">
      <c r="A50" s="168"/>
      <c r="B50" s="169"/>
      <c r="C50" s="168"/>
    </row>
    <row r="51" spans="1:3" ht="14.25">
      <c r="A51" s="168"/>
      <c r="B51" s="169"/>
      <c r="C51" s="168"/>
    </row>
    <row r="52" spans="1:3" ht="14.25">
      <c r="A52" s="168"/>
      <c r="B52" s="169"/>
      <c r="C52" s="168"/>
    </row>
    <row r="53" spans="1:3" ht="14.25">
      <c r="A53" s="168"/>
      <c r="B53" s="169"/>
      <c r="C53" s="168"/>
    </row>
    <row r="54" spans="1:3" ht="14.25">
      <c r="A54" s="168"/>
      <c r="B54" s="169"/>
      <c r="C54" s="168"/>
    </row>
    <row r="55" spans="1:3" ht="14.25">
      <c r="A55" s="168"/>
      <c r="B55" s="169"/>
      <c r="C55" s="168"/>
    </row>
    <row r="56" spans="1:3" ht="14.25">
      <c r="A56" s="168"/>
      <c r="B56" s="169"/>
      <c r="C56" s="168"/>
    </row>
    <row r="57" ht="14.25">
      <c r="C57" s="168"/>
    </row>
    <row r="58" ht="14.25">
      <c r="C58" s="168"/>
    </row>
    <row r="59" ht="14.25"/>
  </sheetData>
  <sheetProtection/>
  <protectedRanges>
    <protectedRange sqref="C9:C10" name="区域2"/>
    <protectedRange sqref="C11:C12 C18:C20 C27:C28" name="区域2_1"/>
    <protectedRange sqref="C13" name="区域2_2"/>
    <protectedRange sqref="C14" name="区域2_3"/>
    <protectedRange sqref="C15" name="区域2_4"/>
    <protectedRange sqref="C16" name="区域2_5"/>
    <protectedRange sqref="C17" name="区域2_6"/>
    <protectedRange sqref="C26" name="区域2_7"/>
    <protectedRange sqref="C21" name="区域2_8"/>
    <protectedRange sqref="B22:B24" name="区域1"/>
    <protectedRange sqref="B25" name="区域1_1"/>
  </protectedRanges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8"/>
  <sheetViews>
    <sheetView zoomScale="80" zoomScaleNormal="80" workbookViewId="0" topLeftCell="A1">
      <selection activeCell="E21" sqref="E21"/>
    </sheetView>
  </sheetViews>
  <sheetFormatPr defaultColWidth="9.00390625" defaultRowHeight="14.25"/>
  <cols>
    <col min="1" max="1" width="41.50390625" style="2" customWidth="1"/>
    <col min="2" max="2" width="31.75390625" style="2" customWidth="1"/>
    <col min="3" max="255" width="9.00390625" style="2" customWidth="1"/>
  </cols>
  <sheetData>
    <row r="1" spans="1:256" s="2" customFormat="1" ht="51" customHeight="1">
      <c r="A1" s="118" t="s">
        <v>1147</v>
      </c>
      <c r="B1" s="119"/>
      <c r="IV1"/>
    </row>
    <row r="2" spans="1:256" s="2" customFormat="1" ht="27" customHeight="1">
      <c r="A2" s="120"/>
      <c r="B2" s="121" t="s">
        <v>7</v>
      </c>
      <c r="IV2"/>
    </row>
    <row r="3" spans="1:256" s="2" customFormat="1" ht="21.75" customHeight="1">
      <c r="A3" s="122" t="s">
        <v>1148</v>
      </c>
      <c r="B3" s="123" t="s">
        <v>49</v>
      </c>
      <c r="IV3"/>
    </row>
    <row r="4" spans="1:256" s="115" customFormat="1" ht="21.75" customHeight="1">
      <c r="A4" s="124" t="s">
        <v>1149</v>
      </c>
      <c r="B4" s="125">
        <f>B5+B10+B21+B24</f>
        <v>20013.86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IV4"/>
    </row>
    <row r="5" spans="1:256" s="116" customFormat="1" ht="21.75" customHeight="1">
      <c r="A5" s="126" t="s">
        <v>1150</v>
      </c>
      <c r="B5" s="127">
        <f>SUM(B6:B9)</f>
        <v>15960.86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IV5"/>
    </row>
    <row r="6" spans="1:256" s="116" customFormat="1" ht="21.75" customHeight="1">
      <c r="A6" s="128" t="s">
        <v>1151</v>
      </c>
      <c r="B6" s="55">
        <v>11076.66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IV6"/>
    </row>
    <row r="7" spans="1:256" s="116" customFormat="1" ht="21.75" customHeight="1">
      <c r="A7" s="128" t="s">
        <v>1152</v>
      </c>
      <c r="B7" s="55">
        <v>2970.2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IV7"/>
    </row>
    <row r="8" spans="1:256" s="116" customFormat="1" ht="21.75" customHeight="1">
      <c r="A8" s="128" t="s">
        <v>1153</v>
      </c>
      <c r="B8" s="55">
        <v>1077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IV8"/>
    </row>
    <row r="9" spans="1:256" s="116" customFormat="1" ht="21.75" customHeight="1">
      <c r="A9" s="128" t="s">
        <v>1154</v>
      </c>
      <c r="B9" s="55">
        <v>837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IV9"/>
    </row>
    <row r="10" spans="1:256" s="116" customFormat="1" ht="21.75" customHeight="1">
      <c r="A10" s="126" t="s">
        <v>1155</v>
      </c>
      <c r="B10" s="129">
        <f>SUM(B11:B20)</f>
        <v>1589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IV10"/>
    </row>
    <row r="11" spans="1:256" s="116" customFormat="1" ht="21.75" customHeight="1">
      <c r="A11" s="128" t="s">
        <v>1156</v>
      </c>
      <c r="B11" s="55">
        <v>1136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IV11"/>
    </row>
    <row r="12" spans="1:256" s="116" customFormat="1" ht="21.75" customHeight="1">
      <c r="A12" s="128" t="s">
        <v>1157</v>
      </c>
      <c r="B12" s="55">
        <v>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IV12"/>
    </row>
    <row r="13" spans="1:256" s="116" customFormat="1" ht="21.75" customHeight="1">
      <c r="A13" s="128" t="s">
        <v>1158</v>
      </c>
      <c r="B13" s="55">
        <v>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IV13"/>
    </row>
    <row r="14" spans="1:256" s="116" customFormat="1" ht="21.75" customHeight="1">
      <c r="A14" s="128" t="s">
        <v>1159</v>
      </c>
      <c r="B14" s="55">
        <v>62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IV14"/>
    </row>
    <row r="15" spans="1:256" s="116" customFormat="1" ht="21.75" customHeight="1">
      <c r="A15" s="128" t="s">
        <v>1160</v>
      </c>
      <c r="B15" s="55">
        <v>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IV15"/>
    </row>
    <row r="16" spans="1:256" s="116" customFormat="1" ht="21.75" customHeight="1">
      <c r="A16" s="128" t="s">
        <v>1161</v>
      </c>
      <c r="B16" s="55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IV16"/>
    </row>
    <row r="17" spans="1:256" s="116" customFormat="1" ht="21.75" customHeight="1">
      <c r="A17" s="128" t="s">
        <v>1162</v>
      </c>
      <c r="B17" s="5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IV17"/>
    </row>
    <row r="18" spans="1:256" s="116" customFormat="1" ht="21.75" customHeight="1">
      <c r="A18" s="128" t="s">
        <v>1163</v>
      </c>
      <c r="B18" s="55">
        <v>121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IV18"/>
    </row>
    <row r="19" spans="1:256" s="116" customFormat="1" ht="21.75" customHeight="1">
      <c r="A19" s="128" t="s">
        <v>1164</v>
      </c>
      <c r="B19" s="55">
        <v>77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IV19"/>
    </row>
    <row r="20" spans="1:256" s="116" customFormat="1" ht="21.75" customHeight="1">
      <c r="A20" s="128" t="s">
        <v>1165</v>
      </c>
      <c r="B20" s="55">
        <v>154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U20" s="2"/>
      <c r="IV20"/>
    </row>
    <row r="21" spans="1:256" s="116" customFormat="1" ht="21.75" customHeight="1">
      <c r="A21" s="126" t="s">
        <v>1166</v>
      </c>
      <c r="B21" s="130">
        <f>SUM(B22:B23)</f>
        <v>1106</v>
      </c>
      <c r="C21" s="2"/>
      <c r="D21" s="2"/>
      <c r="E21" s="2"/>
      <c r="F21" s="2"/>
      <c r="G21" s="2"/>
      <c r="H21" s="131"/>
      <c r="I21" s="2"/>
      <c r="J21" s="2"/>
      <c r="K21" s="2"/>
      <c r="L21" s="2"/>
      <c r="M21" s="2"/>
      <c r="N21" s="2"/>
      <c r="O21" s="2"/>
      <c r="P21" s="2"/>
      <c r="Q21" s="2"/>
      <c r="R21" s="2"/>
      <c r="IV21"/>
    </row>
    <row r="22" spans="1:256" s="116" customFormat="1" ht="21.75" customHeight="1">
      <c r="A22" s="128" t="s">
        <v>1167</v>
      </c>
      <c r="B22" s="55">
        <v>981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IV22"/>
    </row>
    <row r="23" spans="1:256" s="116" customFormat="1" ht="21.75" customHeight="1">
      <c r="A23" s="128" t="s">
        <v>1168</v>
      </c>
      <c r="B23" s="55">
        <v>125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IV23"/>
    </row>
    <row r="24" spans="1:256" s="116" customFormat="1" ht="21.75" customHeight="1">
      <c r="A24" s="132" t="s">
        <v>1169</v>
      </c>
      <c r="B24" s="133">
        <f>SUM(B25:B27)</f>
        <v>1358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IV24"/>
    </row>
    <row r="25" spans="1:256" s="116" customFormat="1" ht="21.75" customHeight="1">
      <c r="A25" s="134" t="s">
        <v>1170</v>
      </c>
      <c r="B25" s="13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IV25"/>
    </row>
    <row r="26" spans="1:256" s="116" customFormat="1" ht="21.75" customHeight="1">
      <c r="A26" s="134" t="s">
        <v>1171</v>
      </c>
      <c r="B26" s="135">
        <v>1358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IV26"/>
    </row>
    <row r="27" spans="1:256" s="116" customFormat="1" ht="28.5" customHeight="1">
      <c r="A27" s="134" t="s">
        <v>1172</v>
      </c>
      <c r="B27" s="1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IV27"/>
    </row>
    <row r="28" spans="1:256" s="116" customFormat="1" ht="42" customHeight="1">
      <c r="A28" s="136"/>
      <c r="B28" s="13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IV28"/>
    </row>
    <row r="29" spans="1:256" s="116" customFormat="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IV29"/>
    </row>
    <row r="30" spans="1:256" s="116" customFormat="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IV30"/>
    </row>
    <row r="31" spans="1:256" s="116" customFormat="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IV31"/>
    </row>
    <row r="32" spans="1:256" s="116" customFormat="1" ht="14.25">
      <c r="A32" s="2"/>
      <c r="B32" s="2"/>
      <c r="R32" s="2"/>
      <c r="IV32"/>
    </row>
    <row r="33" spans="1:256" s="116" customFormat="1" ht="14.25">
      <c r="A33" s="2"/>
      <c r="B33" s="2"/>
      <c r="R33" s="2"/>
      <c r="IV33"/>
    </row>
    <row r="34" spans="1:256" s="116" customFormat="1" ht="14.25">
      <c r="A34" s="2"/>
      <c r="B34" s="2"/>
      <c r="R34" s="2"/>
      <c r="IV34"/>
    </row>
    <row r="52" spans="1:256" s="117" customFormat="1" ht="14.25">
      <c r="A52" s="2"/>
      <c r="B52" s="2"/>
      <c r="IV52"/>
    </row>
    <row r="53" spans="1:256" s="59" customFormat="1" ht="14.25">
      <c r="A53" s="2"/>
      <c r="B53" s="2"/>
      <c r="IV53"/>
    </row>
    <row r="54" spans="1:256" s="59" customFormat="1" ht="14.25">
      <c r="A54" s="2"/>
      <c r="B54" s="2"/>
      <c r="IV54"/>
    </row>
    <row r="56" spans="1:256" s="59" customFormat="1" ht="14.25">
      <c r="A56" s="2"/>
      <c r="B56" s="2"/>
      <c r="IV56"/>
    </row>
    <row r="57" spans="1:256" s="59" customFormat="1" ht="14.25">
      <c r="A57" s="2"/>
      <c r="B57" s="2"/>
      <c r="IV57"/>
    </row>
    <row r="58" spans="1:256" s="59" customFormat="1" ht="14.25">
      <c r="A58" s="2"/>
      <c r="B58" s="2"/>
      <c r="IV58"/>
    </row>
  </sheetData>
  <sheetProtection/>
  <mergeCells count="2">
    <mergeCell ref="A1:B1"/>
    <mergeCell ref="A28:B28"/>
  </mergeCells>
  <printOptions/>
  <pageMargins left="0.75" right="0.75" top="0.51" bottom="0.67" header="0.63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7"/>
  <sheetViews>
    <sheetView workbookViewId="0" topLeftCell="A1">
      <selection activeCell="A1" sqref="A1:B10"/>
    </sheetView>
  </sheetViews>
  <sheetFormatPr defaultColWidth="9.00390625" defaultRowHeight="21" customHeight="1"/>
  <cols>
    <col min="1" max="1" width="35.375" style="3" customWidth="1"/>
    <col min="2" max="2" width="34.125" style="3" customWidth="1"/>
    <col min="3" max="253" width="9.00390625" style="3" customWidth="1"/>
    <col min="254" max="16384" width="9.00390625" style="3" customWidth="1"/>
  </cols>
  <sheetData>
    <row r="1" spans="1:254" ht="41.25" customHeight="1">
      <c r="A1" s="102" t="s">
        <v>1173</v>
      </c>
      <c r="B1" s="102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59"/>
    </row>
    <row r="2" spans="1:254" ht="21" customHeight="1">
      <c r="A2" s="104"/>
      <c r="B2" s="110" t="s">
        <v>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59"/>
    </row>
    <row r="3" spans="1:254" ht="28.5" customHeight="1">
      <c r="A3" s="47" t="s">
        <v>1174</v>
      </c>
      <c r="B3" s="106" t="s">
        <v>1175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59"/>
    </row>
    <row r="4" spans="1:254" ht="28.5" customHeight="1">
      <c r="A4" s="111" t="s">
        <v>1176</v>
      </c>
      <c r="B4" s="108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59"/>
    </row>
    <row r="5" spans="1:254" ht="28.5" customHeight="1">
      <c r="A5" s="111" t="s">
        <v>1177</v>
      </c>
      <c r="B5" s="108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59"/>
    </row>
    <row r="6" spans="1:254" ht="28.5" customHeight="1">
      <c r="A6" s="112"/>
      <c r="B6" s="11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59"/>
    </row>
    <row r="7" spans="1:254" ht="28.5" customHeight="1">
      <c r="A7" s="114" t="s">
        <v>1178</v>
      </c>
      <c r="B7" s="109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59"/>
    </row>
    <row r="8" spans="1:254" ht="21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59"/>
    </row>
    <row r="9" spans="1:253" ht="21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</row>
    <row r="10" spans="1:253" ht="21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</row>
    <row r="11" spans="1:2" ht="21" customHeight="1">
      <c r="A11" s="104"/>
      <c r="B11" s="104"/>
    </row>
    <row r="12" spans="1:253" ht="21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</row>
    <row r="13" spans="1:253" ht="21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</row>
    <row r="14" spans="1:253" ht="21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</row>
    <row r="15" spans="1:253" ht="21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</row>
    <row r="16" spans="1:253" ht="21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</row>
    <row r="17" spans="1:2" ht="21" customHeight="1">
      <c r="A17" s="104"/>
      <c r="B17" s="104"/>
    </row>
  </sheetData>
  <sheetProtection/>
  <mergeCells count="1">
    <mergeCell ref="A1:B1"/>
  </mergeCells>
  <printOptions/>
  <pageMargins left="1.26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C19" sqref="C19"/>
    </sheetView>
  </sheetViews>
  <sheetFormatPr defaultColWidth="9.00390625" defaultRowHeight="21" customHeight="1"/>
  <cols>
    <col min="1" max="1" width="32.00390625" style="3" customWidth="1"/>
    <col min="2" max="2" width="38.625" style="3" customWidth="1"/>
    <col min="3" max="3" width="39.875" style="3" customWidth="1"/>
    <col min="4" max="4" width="12.125" style="3" customWidth="1"/>
    <col min="5" max="256" width="9.00390625" style="3" customWidth="1"/>
  </cols>
  <sheetData>
    <row r="1" spans="1:256" ht="41.25" customHeight="1">
      <c r="A1" s="102" t="s">
        <v>1179</v>
      </c>
      <c r="B1" s="102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59"/>
    </row>
    <row r="2" spans="1:254" ht="21" customHeight="1">
      <c r="A2" s="104"/>
      <c r="B2" s="105" t="s">
        <v>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59"/>
    </row>
    <row r="3" spans="1:254" ht="28.5" customHeight="1">
      <c r="A3" s="47" t="s">
        <v>1174</v>
      </c>
      <c r="B3" s="106" t="s">
        <v>1180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59"/>
    </row>
    <row r="4" spans="1:254" ht="28.5" customHeight="1">
      <c r="A4" s="107" t="s">
        <v>1181</v>
      </c>
      <c r="B4" s="108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59"/>
    </row>
    <row r="5" spans="1:254" ht="28.5" customHeight="1">
      <c r="A5" s="107" t="s">
        <v>1182</v>
      </c>
      <c r="B5" s="108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59"/>
    </row>
    <row r="6" spans="1:254" ht="28.5" customHeight="1">
      <c r="A6" s="107" t="s">
        <v>1183</v>
      </c>
      <c r="B6" s="108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59"/>
    </row>
    <row r="7" spans="1:254" ht="28.5" customHeight="1">
      <c r="A7" s="106" t="s">
        <v>1184</v>
      </c>
      <c r="B7" s="109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59"/>
    </row>
    <row r="8" spans="1:256" ht="21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59"/>
    </row>
    <row r="9" spans="1:255" ht="21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</row>
    <row r="10" spans="1:255" ht="21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</row>
    <row r="11" spans="1:4" ht="21" customHeight="1">
      <c r="A11" s="104"/>
      <c r="B11" s="104"/>
      <c r="C11" s="104"/>
      <c r="D11" s="104"/>
    </row>
    <row r="12" spans="1:255" ht="21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</row>
    <row r="13" spans="1:255" ht="21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</row>
    <row r="14" spans="1:255" ht="21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</row>
    <row r="15" spans="1:255" ht="21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</row>
    <row r="16" spans="1:255" ht="21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</row>
    <row r="17" spans="1:4" ht="21" customHeight="1">
      <c r="A17" s="104"/>
      <c r="B17" s="104"/>
      <c r="C17" s="104"/>
      <c r="D17" s="104"/>
    </row>
  </sheetData>
  <sheetProtection/>
  <mergeCells count="1">
    <mergeCell ref="A1:B1"/>
  </mergeCells>
  <printOptions/>
  <pageMargins left="1.1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9">
      <selection activeCell="A1" sqref="A1:B35"/>
    </sheetView>
  </sheetViews>
  <sheetFormatPr defaultColWidth="9.00390625" defaultRowHeight="14.25"/>
  <cols>
    <col min="1" max="1" width="34.375" style="3" customWidth="1"/>
    <col min="2" max="2" width="35.625" style="3" customWidth="1"/>
    <col min="3" max="16384" width="9.00390625" style="3" customWidth="1"/>
  </cols>
  <sheetData>
    <row r="1" spans="1:2" ht="25.5" customHeight="1">
      <c r="A1" s="79" t="s">
        <v>1185</v>
      </c>
      <c r="B1" s="80"/>
    </row>
    <row r="2" spans="1:2" ht="14.25">
      <c r="A2" s="83"/>
      <c r="B2" s="84" t="s">
        <v>7</v>
      </c>
    </row>
    <row r="3" spans="1:2" ht="19.5" customHeight="1">
      <c r="A3" s="85" t="s">
        <v>1148</v>
      </c>
      <c r="B3" s="86" t="s">
        <v>1175</v>
      </c>
    </row>
    <row r="4" spans="1:2" ht="19.5" customHeight="1">
      <c r="A4" s="87" t="s">
        <v>1186</v>
      </c>
      <c r="B4" s="88"/>
    </row>
    <row r="5" spans="1:2" ht="19.5" customHeight="1">
      <c r="A5" s="92" t="s">
        <v>1187</v>
      </c>
      <c r="B5" s="99"/>
    </row>
    <row r="6" spans="1:2" ht="19.5" customHeight="1">
      <c r="A6" s="92" t="s">
        <v>1188</v>
      </c>
      <c r="B6" s="99"/>
    </row>
    <row r="7" spans="1:2" ht="19.5" customHeight="1">
      <c r="A7" s="92" t="s">
        <v>1189</v>
      </c>
      <c r="B7" s="99"/>
    </row>
    <row r="8" spans="1:2" ht="19.5" customHeight="1">
      <c r="A8" s="92" t="s">
        <v>1190</v>
      </c>
      <c r="B8" s="99"/>
    </row>
    <row r="9" spans="1:2" ht="19.5" customHeight="1">
      <c r="A9" s="92" t="s">
        <v>1191</v>
      </c>
      <c r="B9" s="99"/>
    </row>
    <row r="10" spans="1:2" ht="19.5" customHeight="1">
      <c r="A10" s="93" t="s">
        <v>1192</v>
      </c>
      <c r="B10" s="99"/>
    </row>
    <row r="11" spans="1:2" ht="19.5" customHeight="1">
      <c r="A11" s="91" t="s">
        <v>1193</v>
      </c>
      <c r="B11" s="88"/>
    </row>
    <row r="12" spans="1:2" ht="19.5" customHeight="1">
      <c r="A12" s="92" t="s">
        <v>1194</v>
      </c>
      <c r="B12" s="99"/>
    </row>
    <row r="13" spans="1:2" ht="19.5" customHeight="1">
      <c r="A13" s="92" t="s">
        <v>1188</v>
      </c>
      <c r="B13" s="99"/>
    </row>
    <row r="14" spans="1:2" ht="19.5" customHeight="1">
      <c r="A14" s="92" t="s">
        <v>1190</v>
      </c>
      <c r="B14" s="99"/>
    </row>
    <row r="15" spans="1:2" ht="19.5" customHeight="1">
      <c r="A15" s="92" t="s">
        <v>1191</v>
      </c>
      <c r="B15" s="99"/>
    </row>
    <row r="16" spans="1:2" ht="19.5" customHeight="1">
      <c r="A16" s="68" t="s">
        <v>1192</v>
      </c>
      <c r="B16" s="99"/>
    </row>
    <row r="17" spans="1:2" ht="19.5" customHeight="1">
      <c r="A17" s="96" t="s">
        <v>1195</v>
      </c>
      <c r="B17" s="88"/>
    </row>
    <row r="18" spans="1:2" ht="19.5" customHeight="1">
      <c r="A18" s="95" t="s">
        <v>1196</v>
      </c>
      <c r="B18" s="99"/>
    </row>
    <row r="19" spans="1:2" ht="19.5" customHeight="1">
      <c r="A19" s="95" t="s">
        <v>1188</v>
      </c>
      <c r="B19" s="99"/>
    </row>
    <row r="20" spans="1:2" ht="19.5" customHeight="1">
      <c r="A20" s="93" t="s">
        <v>1189</v>
      </c>
      <c r="B20" s="99"/>
    </row>
    <row r="21" spans="1:2" ht="19.5" customHeight="1">
      <c r="A21" s="93" t="s">
        <v>1191</v>
      </c>
      <c r="B21" s="99"/>
    </row>
    <row r="22" spans="1:2" ht="19.5" customHeight="1">
      <c r="A22" s="96" t="s">
        <v>1197</v>
      </c>
      <c r="B22" s="88"/>
    </row>
    <row r="23" spans="1:2" ht="19.5" customHeight="1">
      <c r="A23" s="95" t="s">
        <v>1198</v>
      </c>
      <c r="B23" s="99"/>
    </row>
    <row r="24" spans="1:2" ht="19.5" customHeight="1">
      <c r="A24" s="95" t="s">
        <v>1188</v>
      </c>
      <c r="B24" s="99"/>
    </row>
    <row r="25" spans="1:2" ht="19.5" customHeight="1">
      <c r="A25" s="96" t="s">
        <v>1199</v>
      </c>
      <c r="B25" s="88"/>
    </row>
    <row r="26" spans="1:2" ht="19.5" customHeight="1">
      <c r="A26" s="95" t="s">
        <v>1200</v>
      </c>
      <c r="B26" s="99"/>
    </row>
    <row r="27" spans="1:2" ht="19.5" customHeight="1">
      <c r="A27" s="95" t="s">
        <v>1188</v>
      </c>
      <c r="B27" s="99"/>
    </row>
    <row r="28" spans="1:2" ht="19.5" customHeight="1">
      <c r="A28" s="96" t="s">
        <v>1201</v>
      </c>
      <c r="B28" s="88"/>
    </row>
    <row r="29" spans="1:2" ht="19.5" customHeight="1">
      <c r="A29" s="92" t="s">
        <v>1187</v>
      </c>
      <c r="B29" s="99"/>
    </row>
    <row r="30" spans="1:2" ht="19.5" customHeight="1">
      <c r="A30" s="92" t="s">
        <v>1188</v>
      </c>
      <c r="B30" s="99"/>
    </row>
    <row r="31" spans="1:2" ht="19.5" customHeight="1">
      <c r="A31" s="92" t="s">
        <v>1189</v>
      </c>
      <c r="B31" s="99"/>
    </row>
    <row r="32" spans="1:2" ht="19.5" customHeight="1">
      <c r="A32" s="92"/>
      <c r="B32" s="99"/>
    </row>
    <row r="33" spans="1:2" ht="19.5" customHeight="1">
      <c r="A33" s="100" t="s">
        <v>1202</v>
      </c>
      <c r="B33" s="101"/>
    </row>
    <row r="34" spans="1:2" ht="19.5" customHeight="1">
      <c r="A34" s="98" t="s">
        <v>1203</v>
      </c>
      <c r="B34" s="90"/>
    </row>
    <row r="35" spans="1:2" ht="21" customHeight="1">
      <c r="A35" s="100" t="s">
        <v>1204</v>
      </c>
      <c r="B35" s="101"/>
    </row>
  </sheetData>
  <sheetProtection/>
  <mergeCells count="1">
    <mergeCell ref="A1:B1"/>
  </mergeCells>
  <printOptions/>
  <pageMargins left="1.22" right="0.35" top="0.63" bottom="0.83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www.jujumao.com</dc:creator>
  <cp:keywords/>
  <dc:description/>
  <cp:lastModifiedBy>稻城</cp:lastModifiedBy>
  <cp:lastPrinted>2017-02-22T09:05:00Z</cp:lastPrinted>
  <dcterms:created xsi:type="dcterms:W3CDTF">2011-02-16T12:38:00Z</dcterms:created>
  <dcterms:modified xsi:type="dcterms:W3CDTF">2021-12-17T04:40:45Z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550E50A3BE0840E08D270CA1F92C0503</vt:lpwstr>
  </property>
</Properties>
</file>