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0" tabRatio="851" firstSheet="8" activeTab="13"/>
  </bookViews>
  <sheets>
    <sheet name="封面" sheetId="1" r:id="rId1"/>
    <sheet name="1.2019年一般公共预算收支决算平衡表" sheetId="2" r:id="rId2"/>
    <sheet name="2.2019年一般公共预算收入决算报表" sheetId="3" r:id="rId3"/>
    <sheet name="3.2019年一般公共预算支出决算表" sheetId="4" r:id="rId4"/>
    <sheet name="4.2019年一般公共预算基本支出决算表（按经济分类）" sheetId="5" r:id="rId5"/>
    <sheet name="5.2019年度一般公共预算支出决算明细表" sheetId="6" r:id="rId6"/>
    <sheet name="6.2019年一般公共预算税收返还和转移支付决算表" sheetId="7" r:id="rId7"/>
    <sheet name="7.2019年部门“三公”经费支出决算表" sheetId="8" r:id="rId8"/>
    <sheet name="8.2019年政府一般债务限额和余额情况表" sheetId="9" r:id="rId9"/>
    <sheet name="9.2019年政府性基金收支决算平衡表" sheetId="10" r:id="rId10"/>
    <sheet name="10.2019年政府性基金收入决算表" sheetId="11" r:id="rId11"/>
    <sheet name="11.2019年政府性基金支出决算表" sheetId="12" r:id="rId12"/>
    <sheet name="12.2019年政府性基金支出决算明细表" sheetId="13" r:id="rId13"/>
    <sheet name="13.2019年政府性基金转移支付决算表" sheetId="14" r:id="rId14"/>
    <sheet name="14.2019年政府专项债务限额和余额情况表" sheetId="15" r:id="rId15"/>
    <sheet name="15.2019年国有资本经营收入决算表" sheetId="16" r:id="rId16"/>
    <sheet name="16.2019年国有基本经营支出决算表" sheetId="17" r:id="rId17"/>
    <sheet name="17.2019年社会保险基金收入决算表" sheetId="18" r:id="rId18"/>
    <sheet name="18.2019年社会保险基金支出决算表" sheetId="19" r:id="rId19"/>
    <sheet name="19.2020年1-6月全区财政收入分项完成情况表" sheetId="20" r:id="rId20"/>
    <sheet name="20.2020年1-6月全区财政支出分项完成情况表" sheetId="21" r:id="rId21"/>
  </sheets>
  <externalReferences>
    <externalReference r:id="rId24"/>
    <externalReference r:id="rId25"/>
    <externalReference r:id="rId26"/>
    <externalReference r:id="rId27"/>
    <externalReference r:id="rId28"/>
  </externalReferences>
  <definedNames>
    <definedName name="\d">#REF!</definedName>
    <definedName name="\P">#REF!</definedName>
    <definedName name="\x">#REF!</definedName>
    <definedName name="\z">#N/A</definedName>
    <definedName name="_Key1" hidden="1">#REF!</definedName>
    <definedName name="_Order1" hidden="1">255</definedName>
    <definedName name="_Order2" hidden="1">255</definedName>
    <definedName name="_Sort" hidden="1">#REF!</definedName>
    <definedName name="A">#N/A</definedName>
    <definedName name="B">#N/A</definedName>
    <definedName name="gxxe2003">'[2]P1012001'!$A$6:$E$117</definedName>
    <definedName name="hhh">'[3]Mp-team 1'!#REF!</definedName>
    <definedName name="_xlnm.Print_Area" localSheetId="3">'3.2019年一般公共预算支出决算表'!$A$1:$F$329</definedName>
    <definedName name="_xlnm.Print_Area" localSheetId="7">'7.2019年部门“三公”经费支出决算表'!$A$1:$E$10</definedName>
    <definedName name="_xlnm.Print_Area" hidden="1">#N/A</definedName>
    <definedName name="_xlnm.Print_Titles" hidden="1">#N/A</definedName>
    <definedName name="安徽">#REF!</definedName>
    <definedName name="北京">#REF!</definedName>
    <definedName name="大连">#REF!</definedName>
    <definedName name="第三批">#N/A</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辽宁">#REF!</definedName>
    <definedName name="辽宁地区">#REF!</definedName>
    <definedName name="内蒙">#REF!</definedName>
    <definedName name="宁波">#REF!</definedName>
    <definedName name="宁夏">#REF!</definedName>
    <definedName name="青岛">#REF!</definedName>
    <definedName name="青海">#REF!</definedName>
    <definedName name="全国收入累计">#N/A</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四川">#REF!</definedName>
    <definedName name="天津">#REF!</definedName>
    <definedName name="西藏">#REF!</definedName>
    <definedName name="新疆">#REF!</definedName>
    <definedName name="云南">#REF!</definedName>
    <definedName name="浙江">#REF!</definedName>
    <definedName name="浙江地区">#REF!</definedName>
    <definedName name="重庆">#REF!</definedName>
  </definedNames>
  <calcPr fullCalcOnLoad="1"/>
</workbook>
</file>

<file path=xl/sharedStrings.xml><?xml version="1.0" encoding="utf-8"?>
<sst xmlns="http://schemas.openxmlformats.org/spreadsheetml/2006/main" count="2468" uniqueCount="1893">
  <si>
    <t>高新区2019年财政收支决算（草案）</t>
  </si>
  <si>
    <t xml:space="preserve"> </t>
  </si>
  <si>
    <t>二○二〇年八月</t>
  </si>
  <si>
    <t>附表1</t>
  </si>
  <si>
    <t>2019年高新区一般公共预算收支决算总表</t>
  </si>
  <si>
    <t>单位：万元</t>
  </si>
  <si>
    <t>预算科目</t>
  </si>
  <si>
    <t>决算数</t>
  </si>
  <si>
    <t>本年收入</t>
  </si>
  <si>
    <t>本年支出</t>
  </si>
  <si>
    <t>上级补助收入</t>
  </si>
  <si>
    <t>上解上级支出</t>
  </si>
  <si>
    <t>返还性收入</t>
  </si>
  <si>
    <t>体制上解支出</t>
  </si>
  <si>
    <t xml:space="preserve">    所得税基数返还收入</t>
  </si>
  <si>
    <t>专项上解支出</t>
  </si>
  <si>
    <t xml:space="preserve">  增值税税收返还收入</t>
  </si>
  <si>
    <t>债务还本支出</t>
  </si>
  <si>
    <t xml:space="preserve">  消费税税收返还收入</t>
  </si>
  <si>
    <t>调出资金</t>
  </si>
  <si>
    <t xml:space="preserve">  增值税“五五分享”税收返还收入</t>
  </si>
  <si>
    <t>补充预算稳定调节基金</t>
  </si>
  <si>
    <t>一般性转移支付收入</t>
  </si>
  <si>
    <t xml:space="preserve">  均衡性转移支付收入</t>
  </si>
  <si>
    <t xml:space="preserve">  结算补助收入</t>
  </si>
  <si>
    <t xml:space="preserve">  城乡义务教育转移支付收入</t>
  </si>
  <si>
    <t xml:space="preserve">  基本养老金转移支付收入</t>
  </si>
  <si>
    <t xml:space="preserve">  城乡居民医疗保险转移支付收入</t>
  </si>
  <si>
    <t xml:space="preserve">  固定数额补助收入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</si>
  <si>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</si>
  <si>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</si>
  <si>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</si>
  <si>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</si>
  <si>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</si>
  <si>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</si>
  <si>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农林水共同财政事权转移收入</t>
  </si>
  <si>
    <t xml:space="preserve"> 贫困地区转移支付收入</t>
  </si>
  <si>
    <t xml:space="preserve"> 住房保障共同财政事权转移支付收入</t>
  </si>
  <si>
    <t xml:space="preserve"> 其他共同财政事权转移支付收入</t>
  </si>
  <si>
    <t>专项转移支付收入</t>
  </si>
  <si>
    <t>债务转贷收入</t>
  </si>
  <si>
    <t>上年结余收入</t>
  </si>
  <si>
    <t>调入预算稳定调节基金</t>
  </si>
  <si>
    <t>调入资金</t>
  </si>
  <si>
    <t>收入总计</t>
  </si>
  <si>
    <t>支出总计</t>
  </si>
  <si>
    <t>滚存结余</t>
  </si>
  <si>
    <t>附表2</t>
  </si>
  <si>
    <t>2019年高新区一般公共预算收入决算表</t>
  </si>
  <si>
    <t>单位:万元</t>
  </si>
  <si>
    <t>项目</t>
  </si>
  <si>
    <t>预算数</t>
  </si>
  <si>
    <t>为预算数的%</t>
  </si>
  <si>
    <t>增长%</t>
  </si>
  <si>
    <t>上年决算</t>
  </si>
  <si>
    <t>合    计</t>
  </si>
  <si>
    <t>税收收入</t>
  </si>
  <si>
    <t>增值税</t>
  </si>
  <si>
    <t>企业所得税</t>
  </si>
  <si>
    <t>个人所得税</t>
  </si>
  <si>
    <t>资源税</t>
  </si>
  <si>
    <t>城市维护建设税</t>
  </si>
  <si>
    <t>房产税</t>
  </si>
  <si>
    <t>印花税</t>
  </si>
  <si>
    <t>城镇土地使用税</t>
  </si>
  <si>
    <t>土地增值税</t>
  </si>
  <si>
    <t>车船税</t>
  </si>
  <si>
    <t>耕地占用税</t>
  </si>
  <si>
    <t>非税收入</t>
  </si>
  <si>
    <t>专项收入</t>
  </si>
  <si>
    <t>行政事业性收费收入</t>
  </si>
  <si>
    <t>罚没收入</t>
  </si>
  <si>
    <t>国有资本经营收入</t>
  </si>
  <si>
    <t>国有资源(资产)有偿使用收入</t>
  </si>
  <si>
    <t>政府住房基金收入</t>
  </si>
  <si>
    <t>其他收入</t>
  </si>
  <si>
    <t>附表3</t>
  </si>
  <si>
    <t>2019年高新区一般公共预算支出决算表</t>
  </si>
  <si>
    <t>年初预算数</t>
  </si>
  <si>
    <t>调整预算数</t>
  </si>
  <si>
    <t>为调整预算数的%</t>
  </si>
  <si>
    <t>比上年增长%</t>
  </si>
  <si>
    <t>上年决算数</t>
  </si>
  <si>
    <t>合   计</t>
  </si>
  <si>
    <t>一般公共服务支出</t>
  </si>
  <si>
    <t xml:space="preserve">    人大事务</t>
  </si>
  <si>
    <t xml:space="preserve">      行政运行</t>
  </si>
  <si>
    <t xml:space="preserve">      一般行政管理事务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</si>
  <si>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</si>
  <si>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</si>
  <si>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</si>
  <si>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</si>
  <si>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</si>
  <si>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</si>
  <si>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其他人大事务</t>
  </si>
  <si>
    <t xml:space="preserve">    政协事务</t>
  </si>
  <si>
    <t xml:space="preserve">      政协会议</t>
  </si>
  <si>
    <t xml:space="preserve">      委员视察</t>
  </si>
  <si>
    <t xml:space="preserve">      参政议政</t>
  </si>
  <si>
    <t xml:space="preserve">    政府办公厅(室)及相关机构事务</t>
  </si>
  <si>
    <t xml:space="preserve">    专项业务活动</t>
  </si>
  <si>
    <t xml:space="preserve">      信访事务</t>
  </si>
  <si>
    <t xml:space="preserve">      事业运行</t>
  </si>
  <si>
    <t xml:space="preserve">      其他政府办公厅（室）及相关机构事务支出</t>
  </si>
  <si>
    <t xml:space="preserve">    发展与改革事务</t>
  </si>
  <si>
    <t xml:space="preserve">      应对气象变化管理事务</t>
  </si>
  <si>
    <t xml:space="preserve">    统计信息事务</t>
  </si>
  <si>
    <t xml:space="preserve">      专项统计业务</t>
  </si>
  <si>
    <t xml:space="preserve">      专项普查活动</t>
  </si>
  <si>
    <t xml:space="preserve">      其他统计信息事务支出</t>
  </si>
  <si>
    <t xml:space="preserve">    财政事务</t>
  </si>
  <si>
    <t xml:space="preserve">      预算改革业务</t>
  </si>
  <si>
    <t xml:space="preserve">      财政监察</t>
  </si>
  <si>
    <t xml:space="preserve">      信息化建设</t>
  </si>
  <si>
    <t xml:space="preserve">      财政委托业务支出</t>
  </si>
  <si>
    <t xml:space="preserve">      其他财政事务支出</t>
  </si>
  <si>
    <t xml:space="preserve">    审计事务</t>
  </si>
  <si>
    <t xml:space="preserve">      审计业务</t>
  </si>
  <si>
    <t xml:space="preserve">    人力资源事务</t>
  </si>
  <si>
    <t xml:space="preserve">      军队转业干部安置</t>
  </si>
  <si>
    <t xml:space="preserve">      公务员考核</t>
  </si>
  <si>
    <t xml:space="preserve">      公务员履职能力提升</t>
  </si>
  <si>
    <t xml:space="preserve">    纪检监察事务</t>
  </si>
  <si>
    <t xml:space="preserve">      其他纪检监察事务支出</t>
  </si>
  <si>
    <t xml:space="preserve">    商贸事务</t>
  </si>
  <si>
    <t xml:space="preserve">      机关服务</t>
  </si>
  <si>
    <t xml:space="preserve">      招商引资</t>
  </si>
  <si>
    <t xml:space="preserve">      其他商贸事务支出</t>
  </si>
  <si>
    <t xml:space="preserve">    群众团体事务</t>
  </si>
  <si>
    <t xml:space="preserve">      其他群众团体事务支出</t>
  </si>
  <si>
    <t xml:space="preserve">    党委办公厅（室）及相关机构事务</t>
  </si>
  <si>
    <t xml:space="preserve">      专项业务</t>
  </si>
  <si>
    <t xml:space="preserve">    组织事务</t>
  </si>
  <si>
    <t xml:space="preserve">       公务员事务</t>
  </si>
  <si>
    <t xml:space="preserve">    市场监督管理事务</t>
  </si>
  <si>
    <t xml:space="preserve">        行政运行</t>
  </si>
  <si>
    <t xml:space="preserve">        一般行政管理事务</t>
  </si>
  <si>
    <t xml:space="preserve">        市场监督管理专项</t>
  </si>
  <si>
    <t xml:space="preserve">        市场监督执法</t>
  </si>
  <si>
    <t xml:space="preserve">        消费者权益保护</t>
  </si>
  <si>
    <t xml:space="preserve">    其他一般公共服务支出</t>
  </si>
  <si>
    <t xml:space="preserve">      其他一般公共服务支出</t>
  </si>
  <si>
    <t>国防支出</t>
  </si>
  <si>
    <t>公共安全支出</t>
  </si>
  <si>
    <t>教育支出</t>
  </si>
  <si>
    <t xml:space="preserve">    教育管理事务</t>
  </si>
  <si>
    <t xml:space="preserve">    普通教育</t>
  </si>
  <si>
    <t xml:space="preserve">      学前教育</t>
  </si>
  <si>
    <t xml:space="preserve">      小学教育</t>
  </si>
  <si>
    <t xml:space="preserve">      初中教育</t>
  </si>
  <si>
    <t xml:space="preserve">      其他普通教育支出</t>
  </si>
  <si>
    <t xml:space="preserve">    进修及培训</t>
  </si>
  <si>
    <t xml:space="preserve">      教师进修</t>
  </si>
  <si>
    <t xml:space="preserve">    教育费附加安排的支出</t>
  </si>
  <si>
    <t xml:space="preserve">      农村中小学校舍建设</t>
  </si>
  <si>
    <t xml:space="preserve">      城市中小学校舍建设</t>
  </si>
  <si>
    <t xml:space="preserve">      其他教育费附加安排的支出</t>
  </si>
  <si>
    <t>科学技术支出</t>
  </si>
  <si>
    <r>
      <t xml:space="preserve">    </t>
    </r>
    <r>
      <rPr>
        <sz val="12"/>
        <rFont val="宋体"/>
        <family val="0"/>
      </rPr>
      <t>基础研究</t>
    </r>
  </si>
  <si>
    <r>
      <t xml:space="preserve">     </t>
    </r>
    <r>
      <rPr>
        <sz val="12"/>
        <rFont val="宋体"/>
        <family val="0"/>
      </rPr>
      <t>其他基础研究支出</t>
    </r>
  </si>
  <si>
    <t xml:space="preserve">    应用研究</t>
  </si>
  <si>
    <t xml:space="preserve">      社会公益研究</t>
  </si>
  <si>
    <t xml:space="preserve">      其他应用研究支出</t>
  </si>
  <si>
    <t xml:space="preserve">    技术研究与开发</t>
  </si>
  <si>
    <t xml:space="preserve">      应用技术研究与开发</t>
  </si>
  <si>
    <t xml:space="preserve">      其他技术研究与开发支出</t>
  </si>
  <si>
    <t xml:space="preserve">    科技条件与服务</t>
  </si>
  <si>
    <t xml:space="preserve">      其他科技条件与服务支出</t>
  </si>
  <si>
    <t xml:space="preserve">    其他科学技术支出</t>
  </si>
  <si>
    <t xml:space="preserve">      其他科学技术支出</t>
  </si>
  <si>
    <t>文化体育与传媒支出</t>
  </si>
  <si>
    <t xml:space="preserve">    文化</t>
  </si>
  <si>
    <t xml:space="preserve">      艺术表演团体</t>
  </si>
  <si>
    <t xml:space="preserve">      群众文化</t>
  </si>
  <si>
    <t xml:space="preserve">      其他文化支出</t>
  </si>
  <si>
    <t xml:space="preserve">    文物</t>
  </si>
  <si>
    <t xml:space="preserve">    体育</t>
  </si>
  <si>
    <t>社会保障和就业支出</t>
  </si>
  <si>
    <t xml:space="preserve">    人力资源和社会保障管理事务</t>
  </si>
  <si>
    <t xml:space="preserve">      社会保险业务管理事务</t>
  </si>
  <si>
    <t xml:space="preserve">      社会保险经办机构</t>
  </si>
  <si>
    <t xml:space="preserve">      劳动人事争议调解仲裁</t>
  </si>
  <si>
    <t xml:space="preserve">    民政管理事务</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</si>
  <si>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</si>
  <si>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</si>
  <si>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</si>
  <si>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</si>
  <si>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</si>
  <si>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</si>
  <si>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</si>
  <si>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</si>
  <si>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</si>
  <si>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</si>
  <si>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</si>
  <si>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</si>
  <si>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其他企业改革发展补助</t>
  </si>
  <si>
    <t xml:space="preserve">    就业补助</t>
  </si>
  <si>
    <t xml:space="preserve">      其他就业补助支出</t>
  </si>
  <si>
    <t xml:space="preserve">    抚恤</t>
  </si>
  <si>
    <t xml:space="preserve">      死亡抚恤</t>
  </si>
  <si>
    <t xml:space="preserve">      义务兵优待</t>
  </si>
  <si>
    <t xml:space="preserve">      其他优抚支出</t>
  </si>
  <si>
    <t xml:space="preserve">    退役安置</t>
  </si>
  <si>
    <t xml:space="preserve">      退役士兵安置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</si>
  <si>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</si>
  <si>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</si>
  <si>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</si>
  <si>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</si>
  <si>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</si>
  <si>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</si>
  <si>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</si>
  <si>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</si>
  <si>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</si>
  <si>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</si>
  <si>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残疾人生活和护理补贴</t>
  </si>
  <si>
    <t xml:space="preserve">      其他残疾人事业支出</t>
  </si>
  <si>
    <t xml:space="preserve">    最低生活保障</t>
  </si>
  <si>
    <t xml:space="preserve">      城市最低生活保障金支出</t>
  </si>
  <si>
    <t xml:space="preserve">      农村最低生活保障金支出</t>
  </si>
  <si>
    <t xml:space="preserve">    特困人员救助供养</t>
  </si>
  <si>
    <t xml:space="preserve">      农村特困人员救助供养支出</t>
  </si>
  <si>
    <t xml:space="preserve">    其他生活救助</t>
  </si>
  <si>
    <t xml:space="preserve">      其他城市生活救助</t>
  </si>
  <si>
    <t xml:space="preserve">      其他农村生活救助</t>
  </si>
  <si>
    <t xml:space="preserve">    财政对基本养老保险基金的补助</t>
  </si>
  <si>
    <t xml:space="preserve">      财政对城乡居民基本养老保险基金的补助</t>
  </si>
  <si>
    <t xml:space="preserve">     退役军人管理事务</t>
  </si>
  <si>
    <t xml:space="preserve">      拥军优属</t>
  </si>
  <si>
    <t xml:space="preserve">    财政对其他社会保险基金的补助</t>
  </si>
  <si>
    <t xml:space="preserve">      财政对工伤保险基金的补助</t>
  </si>
  <si>
    <t xml:space="preserve">      财政对生育保险基金的补助</t>
  </si>
  <si>
    <t xml:space="preserve">    其他社会保障和就业支出</t>
  </si>
  <si>
    <t>卫生健康支出</t>
  </si>
  <si>
    <t xml:space="preserve">   卫生健康管理事务</t>
  </si>
  <si>
    <t xml:space="preserve">      其他卫生健康管理事务支出</t>
  </si>
  <si>
    <t xml:space="preserve">    基层医疗卫生机构</t>
  </si>
  <si>
    <t xml:space="preserve">      乡镇卫生院</t>
  </si>
  <si>
    <t xml:space="preserve">      其他基层医疗卫生机构支出</t>
  </si>
  <si>
    <t xml:space="preserve">    公共卫生</t>
  </si>
  <si>
    <t xml:space="preserve">      基本公共卫生服务</t>
  </si>
  <si>
    <t xml:space="preserve">      重大公共卫生专项</t>
  </si>
  <si>
    <t xml:space="preserve">      其他公共卫生支出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</si>
  <si>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</si>
  <si>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</si>
  <si>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</si>
  <si>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</si>
  <si>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</si>
  <si>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</si>
  <si>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财政对基本医疗保险基金的补助</t>
  </si>
  <si>
    <t xml:space="preserve">      财政对城乡居民基本医疗保险基金的补助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</si>
  <si>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</si>
  <si>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</si>
  <si>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</si>
  <si>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</si>
  <si>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优抚对象医疗</t>
  </si>
  <si>
    <t xml:space="preserve">      优抚对象医疗补助</t>
  </si>
  <si>
    <t xml:space="preserve">    医疗保障管理事务</t>
  </si>
  <si>
    <t xml:space="preserve">    其他医疗保障管理事务</t>
  </si>
  <si>
    <t xml:space="preserve">    其他医疗卫生与计划生育支出</t>
  </si>
  <si>
    <t>节能环保支出</t>
  </si>
  <si>
    <t xml:space="preserve">    环境保护管理事务</t>
  </si>
  <si>
    <t xml:space="preserve">      其他环境保护管理事务支出</t>
  </si>
  <si>
    <t xml:space="preserve">    污染防治</t>
  </si>
  <si>
    <t xml:space="preserve">      大气</t>
  </si>
  <si>
    <t xml:space="preserve">      水体</t>
  </si>
  <si>
    <t xml:space="preserve">      其他污染防治支出</t>
  </si>
  <si>
    <t xml:space="preserve">    自然生态保护</t>
  </si>
  <si>
    <t xml:space="preserve">      农村环境保护</t>
  </si>
  <si>
    <t xml:space="preserve">    能源节约利用</t>
  </si>
  <si>
    <t xml:space="preserve">      能源节约利用</t>
  </si>
  <si>
    <t xml:space="preserve">   其他节能环保支出</t>
  </si>
  <si>
    <t xml:space="preserve">      其他节能环保支出</t>
  </si>
  <si>
    <t>城乡社区支出</t>
  </si>
  <si>
    <t xml:space="preserve">    城乡社区管理事务</t>
  </si>
  <si>
    <t xml:space="preserve">        工程建设管理</t>
  </si>
  <si>
    <t xml:space="preserve">        其他城乡社区管理事务支出</t>
  </si>
  <si>
    <t xml:space="preserve">    城乡社区规划与管理</t>
  </si>
  <si>
    <t xml:space="preserve">    城乡社区公共设施</t>
  </si>
  <si>
    <t xml:space="preserve">      其他城乡社区公共设施支出</t>
  </si>
  <si>
    <t xml:space="preserve">    城乡社区环境卫生</t>
  </si>
  <si>
    <t xml:space="preserve">    其他城乡社区支出</t>
  </si>
  <si>
    <t>农林水支出</t>
  </si>
  <si>
    <t xml:space="preserve">    农业</t>
  </si>
  <si>
    <t xml:space="preserve">      病虫害控制</t>
  </si>
  <si>
    <t xml:space="preserve">      农产品质量安全</t>
  </si>
  <si>
    <t xml:space="preserve">      农业结构调整补贴</t>
  </si>
  <si>
    <t xml:space="preserve">      农业生产支持补贴</t>
  </si>
  <si>
    <t xml:space="preserve">      农业组织化与产业化经营</t>
  </si>
  <si>
    <t xml:space="preserve">      农村公益事业</t>
  </si>
  <si>
    <t xml:space="preserve">      农村道路建设</t>
  </si>
  <si>
    <t xml:space="preserve">      其他农业支出</t>
  </si>
  <si>
    <t xml:space="preserve">    林业</t>
  </si>
  <si>
    <t xml:space="preserve">      森林培育</t>
  </si>
  <si>
    <t xml:space="preserve">      防灾减灾</t>
  </si>
  <si>
    <t xml:space="preserve">      其他林业支出</t>
  </si>
  <si>
    <t xml:space="preserve">    水利</t>
  </si>
  <si>
    <t xml:space="preserve">        防汛</t>
  </si>
  <si>
    <t xml:space="preserve">        农村人畜饮水</t>
  </si>
  <si>
    <t xml:space="preserve">        其他水利支出</t>
  </si>
  <si>
    <t xml:space="preserve">    扶贫</t>
  </si>
  <si>
    <t xml:space="preserve">      农村基础设施建设</t>
  </si>
  <si>
    <t xml:space="preserve">      生产发展</t>
  </si>
  <si>
    <t xml:space="preserve">      其他扶贫支出</t>
  </si>
  <si>
    <t xml:space="preserve">    农村综合改革</t>
  </si>
  <si>
    <t xml:space="preserve">      对村民委员会和村党支部的补助</t>
  </si>
  <si>
    <t xml:space="preserve">    普惠金融发展支出</t>
  </si>
  <si>
    <t xml:space="preserve">      支持农村金融机构</t>
  </si>
  <si>
    <t xml:space="preserve">      农业保险保费补贴</t>
  </si>
  <si>
    <t xml:space="preserve">    目标价格补贴</t>
  </si>
  <si>
    <t xml:space="preserve">      棉花目标价格补贴</t>
  </si>
  <si>
    <t xml:space="preserve">    其他农林水支出</t>
  </si>
  <si>
    <t xml:space="preserve">      其他农林水支出</t>
  </si>
  <si>
    <t>交通运输支出</t>
  </si>
  <si>
    <t xml:space="preserve">    公路水路运输</t>
  </si>
  <si>
    <t xml:space="preserve">      公路养护</t>
  </si>
  <si>
    <t xml:space="preserve">    其他交通运输支出</t>
  </si>
  <si>
    <t xml:space="preserve">      公共交通运营补助</t>
  </si>
  <si>
    <t>资源勘探信息等支出</t>
  </si>
  <si>
    <t xml:space="preserve">    制造业</t>
  </si>
  <si>
    <t xml:space="preserve">     通信设备、计算机及其他电子设备制造业</t>
  </si>
  <si>
    <t xml:space="preserve">    支持中小企业发展和管理支出</t>
  </si>
  <si>
    <t xml:space="preserve">      中小企业发展专项</t>
  </si>
  <si>
    <t xml:space="preserve">      其他支持中小企业发展和管理支出</t>
  </si>
  <si>
    <t>商业服务业等支出</t>
  </si>
  <si>
    <t xml:space="preserve">    商业流通事务</t>
  </si>
  <si>
    <t xml:space="preserve">      其他商业流通事务</t>
  </si>
  <si>
    <t xml:space="preserve">    涉外发展服务支出</t>
  </si>
  <si>
    <t xml:space="preserve">      其他涉外发展服务支出</t>
  </si>
  <si>
    <t xml:space="preserve">    其他商业服务业等支出</t>
  </si>
  <si>
    <t xml:space="preserve">      其他商业服务业等支出</t>
  </si>
  <si>
    <t>金融支出</t>
  </si>
  <si>
    <t xml:space="preserve">    金融部门行政支出</t>
  </si>
  <si>
    <t xml:space="preserve">      金融部门其他行政支出</t>
  </si>
  <si>
    <t xml:space="preserve">    金融发展支出</t>
  </si>
  <si>
    <t xml:space="preserve">      其他金融发展支出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</si>
  <si>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</si>
  <si>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</si>
  <si>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</si>
  <si>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</si>
  <si>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</si>
  <si>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自然资源调查</t>
  </si>
  <si>
    <t xml:space="preserve">      国土整治</t>
  </si>
  <si>
    <t xml:space="preserve">      其他自然资源事务支出</t>
  </si>
  <si>
    <t>住房保障支出</t>
  </si>
  <si>
    <t xml:space="preserve">    保障性安居工程支出</t>
  </si>
  <si>
    <t xml:space="preserve">      棚户区改造</t>
  </si>
  <si>
    <t xml:space="preserve">      公共租赁住房</t>
  </si>
  <si>
    <t xml:space="preserve">    住房改革支出</t>
  </si>
  <si>
    <t xml:space="preserve">      住房公积金</t>
  </si>
  <si>
    <t>灾害防治及应急管理支出</t>
  </si>
  <si>
    <t xml:space="preserve">   应急管理事务</t>
  </si>
  <si>
    <t xml:space="preserve">        安全监管</t>
  </si>
  <si>
    <t xml:space="preserve">  消防事务</t>
  </si>
  <si>
    <t>预备费</t>
  </si>
  <si>
    <t>债务付息支出</t>
  </si>
  <si>
    <t xml:space="preserve">    地方政府一般债务付息支出</t>
  </si>
  <si>
    <t xml:space="preserve">      地方政府一般债券付息支出</t>
  </si>
  <si>
    <t>其他支出</t>
  </si>
  <si>
    <t xml:space="preserve">    年初预留</t>
  </si>
  <si>
    <t xml:space="preserve">    其他支出</t>
  </si>
  <si>
    <t>附表4：</t>
  </si>
  <si>
    <t>2019年高新区一般公共预算基本支出决算表按（经济分类）</t>
  </si>
  <si>
    <t>项   目</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</si>
  <si>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</si>
  <si>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</si>
  <si>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</si>
  <si>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</si>
  <si>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</si>
  <si>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</si>
  <si>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</si>
  <si>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</si>
  <si>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</si>
  <si>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</si>
  <si>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</si>
  <si>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</si>
  <si>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</si>
  <si>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</si>
  <si>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</si>
  <si>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</si>
  <si>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</si>
  <si>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</si>
  <si>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</si>
  <si>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</si>
  <si>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</si>
  <si>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</si>
  <si>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</si>
  <si>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</si>
  <si>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对事业单位经常性补助</t>
  </si>
  <si>
    <t xml:space="preserve">  工资福利支出</t>
  </si>
  <si>
    <t xml:space="preserve">  商品和服务支出</t>
  </si>
  <si>
    <t xml:space="preserve">  其他对事业单位补助</t>
  </si>
  <si>
    <t>对事业单位资本性补助</t>
  </si>
  <si>
    <t xml:space="preserve">  资本性支出(一)</t>
  </si>
  <si>
    <t>对个人和家庭的补助</t>
  </si>
  <si>
    <t xml:space="preserve">  社会福利和救助</t>
  </si>
  <si>
    <t xml:space="preserve">  助学金</t>
  </si>
  <si>
    <t xml:space="preserve">  个人农业生产补贴</t>
  </si>
  <si>
    <t xml:space="preserve">  离退休费</t>
  </si>
  <si>
    <t xml:space="preserve">  其他对个人和家庭补助</t>
  </si>
  <si>
    <t>合计</t>
  </si>
  <si>
    <t>附表5</t>
  </si>
  <si>
    <t>2019年度高新区一般公共预算支出决算明细表</t>
  </si>
  <si>
    <t>科目编码</t>
  </si>
  <si>
    <t>科目名称</t>
  </si>
  <si>
    <t>一般公共预算支出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</si>
  <si>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</si>
  <si>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</si>
  <si>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</si>
  <si>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</si>
  <si>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</si>
  <si>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</si>
  <si>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</si>
  <si>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</si>
  <si>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</si>
  <si>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</si>
  <si>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</si>
  <si>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</si>
  <si>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</si>
  <si>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</si>
  <si>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</si>
  <si>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</si>
  <si>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</si>
  <si>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</si>
  <si>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</si>
  <si>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</si>
  <si>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</si>
  <si>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</si>
  <si>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</si>
  <si>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</si>
  <si>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</si>
  <si>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</si>
  <si>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</si>
  <si>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</si>
  <si>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</si>
  <si>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</si>
  <si>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</si>
  <si>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</si>
  <si>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</si>
  <si>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</si>
  <si>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</si>
  <si>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</si>
  <si>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</si>
  <si>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</si>
  <si>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</si>
  <si>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</si>
  <si>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</si>
  <si>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</si>
  <si>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</si>
  <si>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</si>
  <si>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</si>
  <si>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</si>
  <si>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</si>
  <si>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</si>
  <si>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</si>
  <si>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</si>
  <si>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</si>
  <si>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</si>
  <si>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</si>
  <si>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</si>
  <si>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</si>
  <si>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</si>
  <si>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</si>
  <si>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</si>
  <si>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</si>
  <si>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</si>
  <si>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</si>
  <si>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</si>
  <si>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</si>
  <si>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</si>
  <si>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</si>
  <si>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</si>
  <si>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</si>
  <si>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</si>
  <si>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</si>
  <si>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</si>
  <si>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</si>
  <si>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</si>
  <si>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</si>
  <si>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</si>
  <si>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</si>
  <si>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</si>
  <si>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</si>
  <si>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</si>
  <si>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</si>
  <si>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</si>
  <si>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</si>
  <si>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</si>
  <si>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</si>
  <si>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</si>
  <si>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</si>
  <si>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</si>
  <si>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</si>
  <si>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</si>
  <si>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</si>
  <si>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</si>
  <si>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</si>
  <si>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</si>
  <si>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</si>
  <si>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</si>
  <si>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</si>
  <si>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</si>
  <si>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</si>
  <si>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</si>
  <si>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</si>
  <si>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</si>
  <si>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</si>
  <si>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</si>
  <si>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</si>
  <si>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</si>
  <si>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</si>
  <si>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</si>
  <si>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</si>
  <si>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</si>
  <si>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</si>
  <si>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</si>
  <si>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</si>
  <si>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</si>
  <si>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</si>
  <si>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</si>
  <si>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</si>
  <si>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</si>
  <si>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</si>
  <si>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</si>
  <si>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</si>
  <si>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</si>
  <si>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</si>
  <si>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</si>
  <si>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</si>
  <si>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</si>
  <si>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</si>
  <si>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</si>
  <si>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</si>
  <si>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</si>
  <si>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</si>
  <si>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</si>
  <si>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</si>
  <si>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</si>
  <si>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</si>
  <si>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</si>
  <si>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</si>
  <si>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</si>
  <si>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</si>
  <si>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</si>
  <si>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</si>
  <si>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</si>
  <si>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</si>
  <si>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</si>
  <si>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</si>
  <si>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</si>
  <si>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</si>
  <si>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</si>
  <si>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</si>
  <si>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</si>
  <si>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</si>
  <si>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</si>
  <si>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</si>
  <si>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</si>
  <si>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</si>
  <si>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</si>
  <si>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</si>
  <si>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</si>
  <si>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</si>
  <si>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</si>
  <si>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</si>
  <si>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</si>
  <si>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</si>
  <si>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</si>
  <si>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</si>
  <si>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</si>
  <si>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国际发展合作</t>
  </si>
  <si>
    <t xml:space="preserve">    其他国际发展合作支出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</si>
  <si>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</si>
  <si>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</si>
  <si>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</si>
  <si>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</si>
  <si>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</si>
  <si>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</si>
  <si>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</si>
  <si>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</si>
  <si>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</si>
  <si>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</si>
  <si>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</si>
  <si>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</si>
  <si>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</si>
  <si>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</si>
  <si>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</si>
  <si>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</si>
  <si>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</si>
  <si>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</si>
  <si>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</si>
  <si>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</si>
  <si>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</si>
  <si>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</si>
  <si>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</si>
  <si>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</si>
  <si>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</si>
  <si>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</si>
  <si>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</si>
  <si>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</si>
  <si>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</si>
  <si>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</si>
  <si>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</si>
  <si>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</si>
  <si>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</si>
  <si>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</si>
  <si>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</si>
  <si>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</si>
  <si>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</si>
  <si>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</si>
  <si>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</si>
  <si>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</si>
  <si>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</si>
  <si>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</si>
  <si>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</si>
  <si>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</si>
  <si>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</si>
  <si>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</si>
  <si>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</si>
  <si>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</si>
  <si>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</si>
  <si>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</si>
  <si>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</si>
  <si>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</si>
  <si>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</si>
  <si>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</si>
  <si>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</si>
  <si>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</si>
  <si>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</si>
  <si>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</si>
  <si>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</si>
  <si>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</si>
  <si>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</si>
  <si>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</si>
  <si>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</si>
  <si>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</si>
  <si>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</si>
  <si>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</si>
  <si>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</si>
  <si>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</si>
  <si>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</si>
  <si>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</si>
  <si>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</si>
  <si>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</si>
  <si>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</si>
  <si>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</si>
  <si>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</si>
  <si>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</si>
  <si>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</si>
  <si>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</si>
  <si>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</si>
  <si>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</si>
  <si>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</si>
  <si>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</si>
  <si>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</si>
  <si>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</si>
  <si>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</si>
  <si>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</si>
  <si>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</si>
  <si>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</si>
  <si>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</si>
  <si>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</si>
  <si>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</si>
  <si>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</si>
  <si>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</si>
  <si>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</si>
  <si>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</si>
  <si>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</si>
  <si>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</si>
  <si>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</si>
  <si>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</si>
  <si>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</si>
  <si>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</si>
  <si>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</si>
  <si>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</si>
  <si>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</si>
  <si>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</si>
  <si>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</si>
  <si>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</si>
  <si>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</si>
  <si>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</si>
  <si>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</si>
  <si>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</si>
  <si>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</si>
  <si>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</si>
  <si>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</si>
  <si>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</si>
  <si>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</si>
  <si>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</si>
  <si>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</si>
  <si>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</si>
  <si>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</si>
  <si>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</si>
  <si>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</si>
  <si>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</si>
  <si>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</si>
  <si>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</si>
  <si>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</si>
  <si>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</si>
  <si>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</si>
  <si>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</si>
  <si>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</si>
  <si>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</si>
  <si>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</si>
  <si>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</si>
  <si>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</si>
  <si>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</si>
  <si>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</si>
  <si>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</si>
  <si>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</si>
  <si>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</si>
  <si>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</si>
  <si>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</si>
  <si>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</si>
  <si>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</si>
  <si>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</si>
  <si>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</si>
  <si>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</si>
  <si>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</si>
  <si>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</si>
  <si>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</si>
  <si>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</si>
  <si>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</si>
  <si>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</si>
  <si>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</si>
  <si>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</si>
  <si>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</si>
  <si>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</si>
  <si>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</si>
  <si>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</si>
  <si>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</si>
  <si>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</si>
  <si>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</si>
  <si>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</si>
  <si>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</si>
  <si>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</si>
  <si>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</si>
  <si>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</si>
  <si>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</si>
  <si>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</si>
  <si>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</si>
  <si>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</si>
  <si>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</si>
  <si>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</si>
  <si>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</si>
  <si>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</si>
  <si>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</si>
  <si>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</si>
  <si>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</si>
  <si>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</si>
  <si>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</si>
  <si>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</si>
  <si>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</si>
  <si>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</si>
  <si>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</si>
  <si>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</si>
  <si>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</si>
  <si>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</si>
  <si>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</si>
  <si>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</si>
  <si>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</si>
  <si>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</si>
  <si>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</si>
  <si>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</si>
  <si>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</si>
  <si>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</si>
  <si>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</si>
  <si>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</si>
  <si>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</si>
  <si>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</si>
  <si>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</si>
  <si>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</si>
  <si>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</si>
  <si>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</si>
  <si>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</si>
  <si>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</si>
  <si>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</si>
  <si>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</si>
  <si>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</si>
  <si>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</si>
  <si>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</si>
  <si>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</si>
  <si>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</si>
  <si>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</si>
  <si>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</si>
  <si>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</si>
  <si>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</si>
  <si>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</si>
  <si>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</si>
  <si>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</si>
  <si>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</si>
  <si>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</si>
  <si>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</si>
  <si>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</si>
  <si>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</si>
  <si>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</si>
  <si>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</si>
  <si>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</si>
  <si>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</si>
  <si>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</si>
  <si>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</si>
  <si>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</si>
  <si>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</si>
  <si>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</si>
  <si>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</si>
  <si>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</si>
  <si>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</si>
  <si>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</si>
  <si>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</si>
  <si>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</si>
  <si>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</si>
  <si>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</si>
  <si>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</si>
  <si>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</si>
  <si>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</si>
  <si>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</si>
  <si>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</si>
  <si>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</si>
  <si>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</si>
  <si>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</si>
  <si>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</si>
  <si>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</si>
  <si>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</si>
  <si>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</si>
  <si>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</si>
  <si>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</si>
  <si>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</si>
  <si>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</si>
  <si>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</si>
  <si>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</si>
  <si>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</si>
  <si>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</si>
  <si>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</si>
  <si>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</si>
  <si>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</si>
  <si>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</si>
  <si>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</si>
  <si>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</si>
  <si>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</si>
  <si>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</si>
  <si>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</si>
  <si>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</si>
  <si>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</si>
  <si>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</si>
  <si>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</si>
  <si>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</si>
  <si>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</si>
  <si>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</si>
  <si>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</si>
  <si>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</si>
  <si>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</si>
  <si>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</si>
  <si>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</si>
  <si>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</si>
  <si>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</si>
  <si>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</si>
  <si>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</si>
  <si>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</si>
  <si>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</si>
  <si>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</si>
  <si>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</si>
  <si>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</si>
  <si>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</si>
  <si>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</si>
  <si>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</si>
  <si>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</si>
  <si>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</si>
  <si>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</si>
  <si>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</si>
  <si>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</si>
  <si>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</si>
  <si>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</si>
  <si>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</si>
  <si>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</si>
  <si>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</si>
  <si>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</si>
  <si>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</si>
  <si>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</si>
  <si>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</si>
  <si>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</si>
  <si>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</si>
  <si>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</si>
  <si>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</si>
  <si>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</si>
  <si>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</si>
  <si>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</si>
  <si>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</si>
  <si>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</si>
  <si>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</si>
  <si>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</si>
  <si>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</si>
  <si>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</si>
  <si>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</si>
  <si>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</si>
  <si>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</si>
  <si>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</si>
  <si>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</si>
  <si>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</si>
  <si>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</si>
  <si>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</si>
  <si>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</si>
  <si>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</si>
  <si>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</si>
  <si>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</si>
  <si>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</si>
  <si>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</si>
  <si>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</si>
  <si>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</si>
  <si>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</si>
  <si>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</si>
  <si>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</si>
  <si>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</si>
  <si>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</si>
  <si>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</si>
  <si>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</si>
  <si>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</si>
  <si>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</si>
  <si>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</si>
  <si>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</si>
  <si>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</si>
  <si>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</si>
  <si>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</si>
  <si>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</si>
  <si>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</si>
  <si>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</si>
  <si>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</si>
  <si>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</si>
  <si>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</si>
  <si>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</si>
  <si>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</si>
  <si>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</si>
  <si>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</si>
  <si>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</si>
  <si>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</si>
  <si>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</si>
  <si>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</si>
  <si>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</si>
  <si>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</si>
  <si>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</si>
  <si>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</si>
  <si>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</si>
  <si>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</si>
  <si>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</si>
  <si>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</si>
  <si>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</si>
  <si>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</si>
  <si>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</si>
  <si>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</si>
  <si>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</si>
  <si>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</si>
  <si>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</si>
  <si>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</si>
  <si>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</si>
  <si>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</si>
  <si>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</si>
  <si>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</si>
  <si>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</si>
  <si>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</si>
  <si>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</si>
  <si>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</si>
  <si>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</si>
  <si>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</si>
  <si>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</si>
  <si>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</si>
  <si>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</si>
  <si>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</si>
  <si>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</si>
  <si>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</si>
  <si>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</si>
  <si>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</si>
  <si>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</si>
  <si>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</si>
  <si>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</si>
  <si>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</si>
  <si>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</si>
  <si>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</si>
  <si>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</si>
  <si>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</si>
  <si>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</si>
  <si>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</si>
  <si>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</si>
  <si>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</si>
  <si>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</si>
  <si>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</si>
  <si>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</si>
  <si>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</si>
  <si>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</si>
  <si>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</si>
  <si>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</si>
  <si>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</si>
  <si>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</si>
  <si>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</si>
  <si>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</si>
  <si>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</si>
  <si>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</si>
  <si>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</si>
  <si>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</si>
  <si>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</si>
  <si>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</si>
  <si>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</si>
  <si>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</si>
  <si>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</si>
  <si>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</si>
  <si>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</si>
  <si>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</si>
  <si>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</si>
  <si>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</si>
  <si>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</si>
  <si>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</si>
  <si>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</si>
  <si>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</si>
  <si>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</si>
  <si>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</si>
  <si>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</si>
  <si>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</si>
  <si>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</si>
  <si>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</si>
  <si>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</si>
  <si>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</si>
  <si>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</si>
  <si>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</si>
  <si>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</si>
  <si>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</si>
  <si>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</si>
  <si>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</si>
  <si>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</si>
  <si>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</si>
  <si>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</si>
  <si>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</si>
  <si>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</si>
  <si>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</si>
  <si>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</si>
  <si>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</si>
  <si>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</si>
  <si>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</si>
  <si>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</si>
  <si>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</si>
  <si>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</si>
  <si>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</si>
  <si>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</si>
  <si>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</si>
  <si>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</si>
  <si>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</si>
  <si>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</si>
  <si>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</si>
  <si>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</si>
  <si>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</si>
  <si>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</si>
  <si>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</si>
  <si>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</si>
  <si>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</si>
  <si>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</si>
  <si>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</si>
  <si>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</si>
  <si>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</si>
  <si>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</si>
  <si>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</si>
  <si>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</si>
  <si>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</si>
  <si>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</si>
  <si>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</si>
  <si>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</si>
  <si>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</si>
  <si>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</si>
  <si>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</si>
  <si>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</si>
  <si>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</si>
  <si>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</si>
  <si>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</si>
  <si>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</si>
  <si>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</si>
  <si>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</si>
  <si>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</si>
  <si>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</si>
  <si>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</si>
  <si>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</si>
  <si>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</si>
  <si>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</si>
  <si>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</si>
  <si>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</si>
  <si>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</si>
  <si>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</si>
  <si>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</si>
  <si>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</si>
  <si>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</si>
  <si>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</si>
  <si>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</si>
  <si>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</si>
  <si>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</si>
  <si>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</si>
  <si>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</si>
  <si>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</si>
  <si>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</si>
  <si>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</si>
  <si>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</si>
  <si>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</si>
  <si>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</si>
  <si>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</si>
  <si>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</si>
  <si>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</si>
  <si>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</si>
  <si>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</si>
  <si>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</si>
  <si>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</si>
  <si>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</si>
  <si>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</si>
  <si>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</si>
  <si>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</si>
  <si>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</si>
  <si>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</si>
  <si>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</si>
  <si>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</si>
  <si>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</si>
  <si>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</si>
  <si>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</si>
  <si>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</si>
  <si>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</si>
  <si>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</si>
  <si>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</si>
  <si>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</si>
  <si>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</si>
  <si>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</si>
  <si>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</si>
  <si>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</si>
  <si>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</si>
  <si>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</si>
  <si>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</si>
  <si>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</si>
  <si>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</si>
  <si>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</si>
  <si>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</si>
  <si>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</si>
  <si>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</si>
  <si>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</si>
  <si>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</si>
  <si>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</si>
  <si>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</si>
  <si>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</si>
  <si>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</si>
  <si>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</si>
  <si>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</si>
  <si>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</si>
  <si>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</si>
  <si>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</si>
  <si>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</si>
  <si>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</si>
  <si>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</si>
  <si>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</si>
  <si>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</si>
  <si>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</si>
  <si>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</si>
  <si>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</si>
  <si>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</si>
  <si>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</si>
  <si>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</si>
  <si>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</si>
  <si>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</si>
  <si>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</si>
  <si>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</si>
  <si>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</si>
  <si>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</si>
  <si>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</si>
  <si>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</si>
  <si>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</si>
  <si>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</si>
  <si>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</si>
  <si>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</si>
  <si>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</si>
  <si>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</si>
  <si>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</si>
  <si>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</si>
  <si>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</si>
  <si>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</si>
  <si>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</si>
  <si>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</si>
  <si>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</si>
  <si>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</si>
  <si>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</si>
  <si>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</si>
  <si>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</si>
  <si>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</si>
  <si>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</si>
  <si>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</si>
  <si>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</si>
  <si>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</si>
  <si>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</si>
  <si>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</si>
  <si>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</si>
  <si>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</si>
  <si>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</si>
  <si>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</si>
  <si>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</si>
  <si>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</si>
  <si>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</si>
  <si>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</si>
  <si>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</si>
  <si>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</si>
  <si>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</si>
  <si>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</si>
  <si>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</si>
  <si>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</si>
  <si>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</si>
  <si>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</si>
  <si>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</si>
  <si>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</si>
  <si>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</si>
  <si>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</si>
  <si>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</si>
  <si>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</si>
  <si>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</si>
  <si>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</si>
  <si>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</si>
  <si>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</si>
  <si>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</si>
  <si>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</si>
  <si>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</si>
  <si>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</si>
  <si>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</si>
  <si>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</si>
  <si>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</si>
  <si>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</si>
  <si>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</si>
  <si>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</si>
  <si>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</si>
  <si>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</si>
  <si>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</si>
  <si>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</si>
  <si>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</si>
  <si>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</si>
  <si>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</si>
  <si>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</si>
  <si>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</si>
  <si>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</si>
  <si>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</si>
  <si>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</si>
  <si>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</si>
  <si>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</si>
  <si>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</si>
  <si>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</si>
  <si>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</si>
  <si>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</si>
  <si>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</si>
  <si>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</si>
  <si>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</si>
  <si>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</si>
  <si>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</si>
  <si>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</si>
  <si>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</si>
  <si>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</si>
  <si>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</si>
  <si>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</si>
  <si>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</si>
  <si>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</si>
  <si>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</si>
  <si>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</si>
  <si>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</si>
  <si>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</si>
  <si>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</si>
  <si>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</si>
  <si>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</si>
  <si>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</si>
  <si>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</si>
  <si>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</si>
  <si>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</si>
  <si>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</si>
  <si>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</si>
  <si>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</si>
  <si>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</si>
  <si>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</si>
  <si>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</si>
  <si>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</si>
  <si>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</si>
  <si>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</si>
  <si>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</si>
  <si>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</si>
  <si>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</si>
  <si>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</si>
  <si>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</si>
  <si>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</si>
  <si>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</si>
  <si>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</si>
  <si>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</si>
  <si>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</si>
  <si>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</si>
  <si>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</si>
  <si>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</si>
  <si>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</si>
  <si>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</si>
  <si>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</si>
  <si>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</si>
  <si>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</si>
  <si>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</si>
  <si>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</si>
  <si>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</si>
  <si>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</si>
  <si>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</si>
  <si>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</si>
  <si>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</si>
  <si>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</si>
  <si>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</si>
  <si>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</si>
  <si>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</si>
  <si>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</si>
  <si>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</si>
  <si>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</si>
  <si>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</si>
  <si>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</si>
  <si>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</si>
  <si>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</si>
  <si>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</si>
  <si>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</si>
  <si>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</si>
  <si>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</si>
  <si>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</si>
  <si>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</si>
  <si>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</si>
  <si>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</si>
  <si>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</si>
  <si>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</si>
  <si>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</si>
  <si>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</si>
  <si>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</si>
  <si>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</si>
  <si>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</si>
  <si>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</si>
  <si>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</si>
  <si>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</si>
  <si>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</si>
  <si>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</si>
  <si>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</si>
  <si>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</si>
  <si>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</si>
  <si>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</si>
  <si>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</si>
  <si>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</si>
  <si>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</si>
  <si>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</si>
  <si>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</si>
  <si>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</si>
  <si>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</si>
  <si>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</si>
  <si>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</si>
  <si>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</si>
  <si>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</si>
  <si>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</si>
  <si>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</si>
  <si>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</si>
  <si>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</si>
  <si>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</si>
  <si>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</si>
  <si>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</si>
  <si>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</si>
  <si>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</si>
  <si>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</si>
  <si>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</si>
  <si>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</si>
  <si>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</si>
  <si>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</si>
  <si>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</si>
  <si>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</si>
  <si>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</si>
  <si>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</si>
  <si>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</si>
  <si>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</si>
  <si>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</si>
  <si>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</si>
  <si>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</si>
  <si>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</si>
  <si>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</si>
  <si>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</si>
  <si>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</si>
  <si>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</si>
  <si>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</si>
  <si>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</si>
  <si>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</si>
  <si>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</si>
  <si>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</si>
  <si>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</si>
  <si>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</si>
  <si>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</si>
  <si>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</si>
  <si>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</si>
  <si>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</si>
  <si>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</si>
  <si>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</si>
  <si>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</si>
  <si>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</si>
  <si>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</si>
  <si>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</si>
  <si>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</si>
  <si>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</si>
  <si>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</si>
  <si>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</si>
  <si>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</si>
  <si>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</si>
  <si>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</si>
  <si>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</si>
  <si>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</si>
  <si>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</si>
  <si>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</si>
  <si>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</si>
  <si>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</si>
  <si>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</si>
  <si>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</si>
  <si>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</si>
  <si>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</si>
  <si>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</si>
  <si>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</si>
  <si>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</si>
  <si>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</si>
  <si>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</si>
  <si>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</si>
  <si>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</si>
  <si>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</si>
  <si>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</si>
  <si>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</si>
  <si>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</si>
  <si>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</si>
  <si>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</si>
  <si>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</si>
  <si>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</si>
  <si>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</si>
  <si>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</si>
  <si>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</si>
  <si>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</si>
  <si>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</si>
  <si>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</si>
  <si>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</si>
  <si>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</si>
  <si>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</si>
  <si>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</si>
  <si>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</si>
  <si>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</si>
  <si>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</si>
  <si>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</si>
  <si>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</si>
  <si>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</si>
  <si>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</si>
  <si>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</si>
  <si>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</si>
  <si>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</si>
  <si>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附表6</t>
  </si>
  <si>
    <t>高新区2019年一般公共预算税收返还和转移支付决算表</t>
  </si>
  <si>
    <t>增值税和消费税税收返还收入</t>
  </si>
  <si>
    <t>所得税基数返还收入</t>
  </si>
  <si>
    <t>成品油价格和税费改革税收返还收入</t>
  </si>
  <si>
    <t xml:space="preserve">    均衡性转移支付收入</t>
  </si>
  <si>
    <t xml:space="preserve">    老少边穷转移支付收入</t>
  </si>
  <si>
    <t xml:space="preserve">    结算补助收入</t>
  </si>
  <si>
    <t xml:space="preserve">    基层公检法司转移支付收入</t>
  </si>
  <si>
    <t xml:space="preserve">    义务教育转移支付收入</t>
  </si>
  <si>
    <t xml:space="preserve">    基本养老保险和低保等转移支付收入</t>
  </si>
  <si>
    <t xml:space="preserve">    城乡居民基本医疗保险转移支付收入</t>
  </si>
  <si>
    <t xml:space="preserve">    新型农村合作医疗等转移支付收入</t>
  </si>
  <si>
    <t xml:space="preserve">    农村综合改革转移支付收入</t>
  </si>
  <si>
    <t xml:space="preserve">    产粮(油)大县奖励资金收入</t>
  </si>
  <si>
    <t xml:space="preserve">    重点生态功能区转移支付收入</t>
  </si>
  <si>
    <t xml:space="preserve">    贫困地区转移支付收入</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</si>
  <si>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</si>
  <si>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</si>
  <si>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</si>
  <si>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</si>
  <si>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</si>
  <si>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卫生健康共同财政事权转移支付收入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</si>
  <si>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</si>
  <si>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</si>
  <si>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</si>
  <si>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</si>
  <si>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</si>
  <si>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</si>
  <si>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</si>
  <si>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</si>
  <si>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</si>
  <si>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</si>
  <si>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其他共同财政事权转移支付收入  </t>
  </si>
  <si>
    <t xml:space="preserve">    固定数额补助收入</t>
  </si>
  <si>
    <t xml:space="preserve">    其他一般性转移支付收入</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</si>
  <si>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</si>
  <si>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</si>
  <si>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</si>
  <si>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</si>
  <si>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</si>
  <si>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</si>
  <si>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</si>
  <si>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</si>
  <si>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</si>
  <si>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</si>
  <si>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</si>
  <si>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</si>
  <si>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</si>
  <si>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</si>
  <si>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</si>
  <si>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</si>
  <si>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</si>
  <si>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</si>
  <si>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</si>
  <si>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</si>
  <si>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附表7</t>
  </si>
  <si>
    <t>2019年高新区一般公共预算“三公”经费支出决算表</t>
  </si>
  <si>
    <t>因公出国（境）费用</t>
  </si>
  <si>
    <t>公务接待费</t>
  </si>
  <si>
    <t>公务用车购置和运行费</t>
  </si>
  <si>
    <t>其中：公务用车运行维护费</t>
  </si>
  <si>
    <t xml:space="preserve">      公务用车购置费</t>
  </si>
  <si>
    <t>情况说明:高新区公务用车运行维护费2019年比2018年增长较大的情况说明：2019年公务用车运行维护费新增市局下划2个预算单位：1、市场监管局2019年公务用车运行维护费10.14万元，2、社保中心2019年公务用车运行维护费0.32万元。孙旗屯乡、辛店镇、丰李镇三个乡镇2019年开始作为办事处管理，纳入2019年区直机关本级三公经费统计，新增加孙旗屯乡公务用车运行维护费1.21万元，辛店镇公务用车运行维护费2.2万元，丰李镇公务用车运行维护费4.46万元。农村和社会事务局因卫生监督、农业、林业加大了执法检查力度，从而增加了执法车辆燃油费、保养费、维修费2.26万元。管委会办公室2018年运行费用实际为35.13万，但2018年上报数误报为27.29万元，造成同比2019年增加4.37万元。</t>
  </si>
  <si>
    <t>附表8</t>
  </si>
  <si>
    <r>
      <t>201</t>
    </r>
    <r>
      <rPr>
        <b/>
        <sz val="18"/>
        <rFont val="宋体"/>
        <family val="0"/>
      </rPr>
      <t>9</t>
    </r>
    <r>
      <rPr>
        <b/>
        <sz val="18"/>
        <rFont val="宋体"/>
        <family val="0"/>
      </rPr>
      <t>年政府一般债券举借和还本付息情况表</t>
    </r>
  </si>
  <si>
    <t>一、2019年末地方政府一般债务余额</t>
  </si>
  <si>
    <t>二、2019年地方政府一般债务限额</t>
  </si>
  <si>
    <t>三、2019年地方政府一般债券发行（含再融资）数</t>
  </si>
  <si>
    <r>
      <t>四、201</t>
    </r>
    <r>
      <rPr>
        <sz val="12"/>
        <rFont val="宋体"/>
        <family val="0"/>
      </rPr>
      <t>9</t>
    </r>
    <r>
      <rPr>
        <sz val="12"/>
        <rFont val="宋体"/>
        <family val="0"/>
      </rPr>
      <t>年地方政府一般债券还本数</t>
    </r>
  </si>
  <si>
    <r>
      <t>五、201</t>
    </r>
    <r>
      <rPr>
        <sz val="12"/>
        <rFont val="宋体"/>
        <family val="0"/>
      </rPr>
      <t>9</t>
    </r>
    <r>
      <rPr>
        <sz val="12"/>
        <rFont val="宋体"/>
        <family val="0"/>
      </rPr>
      <t>年地方政府一般债券付息数</t>
    </r>
  </si>
  <si>
    <t>附表9</t>
  </si>
  <si>
    <t>2019年高新区政府性基金收支决算平衡表</t>
  </si>
  <si>
    <t>本年政府性基金收入</t>
  </si>
  <si>
    <t>本年政府性基金支出</t>
  </si>
  <si>
    <t xml:space="preserve">    1.一般公共预算调入</t>
  </si>
  <si>
    <t>债券还本支出</t>
  </si>
  <si>
    <r>
      <t xml:space="preserve">  </t>
    </r>
    <r>
      <rPr>
        <sz val="12"/>
        <rFont val="宋体"/>
        <family val="0"/>
      </rPr>
      <t xml:space="preserve">  </t>
    </r>
    <r>
      <rPr>
        <sz val="12"/>
        <rFont val="宋体"/>
        <family val="0"/>
      </rPr>
      <t>2.财政专户管理资金调入</t>
    </r>
  </si>
  <si>
    <r>
      <t xml:space="preserve">  </t>
    </r>
    <r>
      <rPr>
        <sz val="12"/>
        <rFont val="宋体"/>
        <family val="0"/>
      </rPr>
      <t xml:space="preserve">  </t>
    </r>
    <r>
      <rPr>
        <sz val="12"/>
        <rFont val="宋体"/>
        <family val="0"/>
      </rPr>
      <t>3.其他调入</t>
    </r>
  </si>
  <si>
    <t>上年结余</t>
  </si>
  <si>
    <t>债券转贷收入</t>
  </si>
  <si>
    <t xml:space="preserve">      收入合计</t>
  </si>
  <si>
    <t xml:space="preserve">      支出合计</t>
  </si>
  <si>
    <t>年终滚存结余</t>
  </si>
  <si>
    <t>附表10</t>
  </si>
  <si>
    <t>2019年高新区政府性基金收入决算报表</t>
  </si>
  <si>
    <t xml:space="preserve">                                                     </t>
  </si>
  <si>
    <t>项          目</t>
  </si>
  <si>
    <t>合     计</t>
  </si>
  <si>
    <t>国有土地收益基金收入</t>
  </si>
  <si>
    <t>城市基础设施配套费收入</t>
  </si>
  <si>
    <t>其他政府性基金收入</t>
  </si>
  <si>
    <t>附表11</t>
  </si>
  <si>
    <t>2019年高新区政府性基金支出决算报表</t>
  </si>
  <si>
    <t>政府性基金预算支出合计</t>
  </si>
  <si>
    <t xml:space="preserve">  大中型水库移民后期扶持基金支出</t>
  </si>
  <si>
    <t xml:space="preserve">  国有土地使用权出让收入及对应专项债务收入安排的支出</t>
  </si>
  <si>
    <t xml:space="preserve">  国有土地收益基金及对应专项债务收入安排的支出</t>
  </si>
  <si>
    <t xml:space="preserve">  城市基础设施配套费及对应专项债务收入安排的支出</t>
  </si>
  <si>
    <t xml:space="preserve"> 车辆通行费安排的支出</t>
  </si>
  <si>
    <t xml:space="preserve">  其他政府性基金及对应专项债务收入安排的支出</t>
  </si>
  <si>
    <t xml:space="preserve">  彩票公益金及对应专项债务收入安排的支出</t>
  </si>
  <si>
    <t>附表12</t>
  </si>
  <si>
    <t>2019年度高新区政府性基金预算支出决算明细表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</si>
  <si>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</si>
  <si>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</si>
  <si>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</si>
  <si>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</si>
  <si>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</si>
  <si>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</si>
  <si>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</si>
  <si>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</si>
  <si>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</si>
  <si>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</si>
  <si>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</si>
  <si>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</si>
  <si>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</si>
  <si>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</si>
  <si>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</si>
  <si>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</si>
  <si>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</si>
  <si>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</si>
  <si>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</si>
  <si>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</si>
  <si>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</si>
  <si>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</si>
  <si>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</si>
  <si>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</si>
  <si>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</si>
  <si>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</si>
  <si>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</si>
  <si>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</si>
  <si>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</si>
  <si>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</si>
  <si>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</si>
  <si>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</si>
  <si>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</si>
  <si>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</si>
  <si>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</si>
  <si>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</si>
  <si>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</si>
  <si>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</si>
  <si>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</si>
  <si>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</si>
  <si>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</si>
  <si>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</si>
  <si>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</si>
  <si>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</si>
  <si>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</si>
  <si>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</si>
  <si>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</si>
  <si>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</si>
  <si>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</si>
  <si>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</si>
  <si>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</si>
  <si>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</si>
  <si>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</si>
  <si>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</si>
  <si>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</si>
  <si>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</si>
  <si>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</si>
  <si>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</si>
  <si>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</si>
  <si>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</si>
  <si>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</si>
  <si>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</si>
  <si>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</si>
  <si>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</si>
  <si>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</si>
  <si>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</si>
  <si>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</si>
  <si>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</si>
  <si>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</si>
  <si>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</si>
  <si>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</si>
  <si>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</si>
  <si>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</si>
  <si>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</si>
  <si>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</si>
  <si>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</si>
  <si>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</si>
  <si>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</si>
  <si>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</si>
  <si>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</si>
  <si>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</si>
  <si>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</si>
  <si>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</si>
  <si>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</si>
  <si>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</si>
  <si>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</si>
  <si>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</si>
  <si>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</si>
  <si>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</si>
  <si>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</si>
  <si>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</si>
  <si>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</si>
  <si>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</si>
  <si>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</si>
  <si>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</si>
  <si>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</si>
  <si>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</si>
  <si>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</si>
  <si>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</si>
  <si>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</si>
  <si>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</si>
  <si>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</si>
  <si>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</si>
  <si>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</si>
  <si>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</si>
  <si>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</si>
  <si>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</si>
  <si>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</si>
  <si>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</si>
  <si>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</si>
  <si>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</si>
  <si>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</si>
  <si>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</si>
  <si>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</si>
  <si>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</si>
  <si>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</si>
  <si>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</si>
  <si>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</si>
  <si>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</si>
  <si>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</si>
  <si>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</si>
  <si>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</si>
  <si>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</si>
  <si>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</si>
  <si>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</si>
  <si>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</si>
  <si>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</si>
  <si>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</si>
  <si>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</si>
  <si>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</si>
  <si>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</si>
  <si>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</si>
  <si>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</si>
  <si>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</si>
  <si>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</si>
  <si>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</si>
  <si>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</si>
  <si>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</si>
  <si>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</si>
  <si>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</si>
  <si>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</si>
  <si>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</si>
  <si>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</si>
  <si>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</si>
  <si>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</si>
  <si>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</si>
  <si>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</si>
  <si>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</si>
  <si>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</si>
  <si>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</si>
  <si>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</si>
  <si>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</si>
  <si>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</si>
  <si>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</si>
  <si>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</si>
  <si>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</si>
  <si>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</si>
  <si>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</si>
  <si>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</si>
  <si>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</si>
  <si>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</si>
  <si>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</si>
  <si>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</si>
  <si>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</si>
  <si>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</si>
  <si>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</si>
  <si>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</si>
  <si>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</si>
  <si>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</si>
  <si>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</si>
  <si>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</si>
  <si>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</si>
  <si>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</si>
  <si>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</si>
  <si>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</si>
  <si>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</si>
  <si>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</si>
  <si>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</si>
  <si>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</si>
  <si>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</si>
  <si>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</si>
  <si>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</si>
  <si>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</si>
  <si>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</si>
  <si>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</si>
  <si>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</si>
  <si>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</si>
  <si>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</si>
  <si>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</si>
  <si>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</si>
  <si>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</si>
  <si>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</si>
  <si>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</si>
  <si>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</si>
  <si>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</si>
  <si>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</si>
  <si>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</si>
  <si>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</si>
  <si>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</si>
  <si>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</si>
  <si>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</si>
  <si>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</si>
  <si>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</si>
  <si>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</si>
  <si>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</si>
  <si>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</si>
  <si>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</si>
  <si>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附表13</t>
  </si>
  <si>
    <t>2019年政府性基金转移支付决算表</t>
  </si>
  <si>
    <t xml:space="preserve">  城市公用事业附加安排的支出</t>
  </si>
  <si>
    <t xml:space="preserve">  国有土地收益基金安排的支出</t>
  </si>
  <si>
    <t xml:space="preserve">  大中型水库库区基金支出</t>
  </si>
  <si>
    <t xml:space="preserve">  散装水泥专项资金支出</t>
  </si>
  <si>
    <t xml:space="preserve">  新型墙体材料专项基金支出</t>
  </si>
  <si>
    <t>附表14</t>
  </si>
  <si>
    <r>
      <t>201</t>
    </r>
    <r>
      <rPr>
        <b/>
        <sz val="18"/>
        <rFont val="宋体"/>
        <family val="0"/>
      </rPr>
      <t>9</t>
    </r>
    <r>
      <rPr>
        <b/>
        <sz val="18"/>
        <rFont val="宋体"/>
        <family val="0"/>
      </rPr>
      <t>年政府专项债券举借和还本付息情况表</t>
    </r>
  </si>
  <si>
    <t>项  目</t>
  </si>
  <si>
    <t>一、2019年末地方政府专项债务余额</t>
  </si>
  <si>
    <t>二、2019年地方政府专项债务限额</t>
  </si>
  <si>
    <r>
      <t>三、201</t>
    </r>
    <r>
      <rPr>
        <sz val="12"/>
        <rFont val="宋体"/>
        <family val="0"/>
      </rPr>
      <t>9</t>
    </r>
    <r>
      <rPr>
        <sz val="12"/>
        <rFont val="宋体"/>
        <family val="0"/>
      </rPr>
      <t>年地方政府专项债券新增数</t>
    </r>
  </si>
  <si>
    <t>四、2019年地方政府专项债券还本数</t>
  </si>
  <si>
    <t>五、2019年地方政府专项债券付息数</t>
  </si>
  <si>
    <t>附件15</t>
  </si>
  <si>
    <t>2019年国有资本经营收入决算表</t>
  </si>
  <si>
    <t>收入决算数</t>
  </si>
  <si>
    <t>利润收入</t>
  </si>
  <si>
    <t>上年结转</t>
  </si>
  <si>
    <t>收 入 总 计</t>
  </si>
  <si>
    <t>附件16</t>
  </si>
  <si>
    <t>2019年国有资本经营支出决算表</t>
  </si>
  <si>
    <t>支出决算数</t>
  </si>
  <si>
    <t>解决历史遗留问题及改革成本支出</t>
  </si>
  <si>
    <t>国有企业资本金注入</t>
  </si>
  <si>
    <t>其他国有资本经营预算支出</t>
  </si>
  <si>
    <t>支 出 总 计</t>
  </si>
  <si>
    <t>附件17</t>
  </si>
  <si>
    <t>2019年全区社会保险基金收入决算表</t>
  </si>
  <si>
    <t>企业职工基本养老保险基金收入</t>
  </si>
  <si>
    <t xml:space="preserve">  基本养老保险费收入</t>
  </si>
  <si>
    <t xml:space="preserve">  利息收入</t>
  </si>
  <si>
    <t xml:space="preserve">  财政补贴收入</t>
  </si>
  <si>
    <t xml:space="preserve">  其他收入</t>
  </si>
  <si>
    <t xml:space="preserve">  转移收入</t>
  </si>
  <si>
    <t xml:space="preserve"> 上级补助收入</t>
  </si>
  <si>
    <t>失业保险基金收入</t>
  </si>
  <si>
    <t xml:space="preserve">  失业保险费收入</t>
  </si>
  <si>
    <t>城镇职工基本医疗保险基金收入</t>
  </si>
  <si>
    <t xml:space="preserve">  基本医疗保险费收入</t>
  </si>
  <si>
    <t>工伤保险基金收入</t>
  </si>
  <si>
    <t xml:space="preserve">  工伤保险费收入</t>
  </si>
  <si>
    <t>生育保险基金收入</t>
  </si>
  <si>
    <t xml:space="preserve">  生育保险费收入</t>
  </si>
  <si>
    <t>机关事业单位养老保险基金收入</t>
  </si>
  <si>
    <t>本年收入合计</t>
  </si>
  <si>
    <t>上年滚存结余</t>
  </si>
  <si>
    <t>附件18</t>
  </si>
  <si>
    <t>2019年全区社会保险基金支出决算表</t>
  </si>
  <si>
    <t>企业职工基本养老保险基金支出</t>
  </si>
  <si>
    <t xml:space="preserve">  基本养老金支出</t>
  </si>
  <si>
    <t xml:space="preserve">  丧葬抚恤补助支出</t>
  </si>
  <si>
    <t xml:space="preserve">  转移支出</t>
  </si>
  <si>
    <t>失业保险基金支出</t>
  </si>
  <si>
    <t xml:space="preserve">  失业保险金支出</t>
  </si>
  <si>
    <t xml:space="preserve">  基本医疗保险费支出</t>
  </si>
  <si>
    <t xml:space="preserve">  职业培训补贴支出</t>
  </si>
  <si>
    <t xml:space="preserve">  稳定岗位补贴支出</t>
  </si>
  <si>
    <t xml:space="preserve">  其他费用支出</t>
  </si>
  <si>
    <t xml:space="preserve">  上解上级支出</t>
  </si>
  <si>
    <t>城镇职工基本医疗保险基金支出</t>
  </si>
  <si>
    <t xml:space="preserve">  基本医疗保险待遇支出</t>
  </si>
  <si>
    <t xml:space="preserve">    </t>
  </si>
  <si>
    <t xml:space="preserve">    住院支出</t>
  </si>
  <si>
    <t>　  门诊支出</t>
  </si>
  <si>
    <t>工伤保险基金支出</t>
  </si>
  <si>
    <t xml:space="preserve">  工伤保险待遇支出</t>
  </si>
  <si>
    <t>　　 其中：医疗待遇支出</t>
  </si>
  <si>
    <t xml:space="preserve">  劳动能力鉴定支出</t>
  </si>
  <si>
    <t xml:space="preserve">  工伤预防费用支出</t>
  </si>
  <si>
    <t>生育保险基金支出</t>
  </si>
  <si>
    <t xml:space="preserve">  生育医疗费用支出</t>
  </si>
  <si>
    <t xml:space="preserve">  生育津贴支出</t>
  </si>
  <si>
    <t>机关事业单位养老保险基金支出</t>
  </si>
  <si>
    <t>本年支出合计</t>
  </si>
  <si>
    <t>年末滚存结余</t>
  </si>
  <si>
    <t>附表19</t>
  </si>
  <si>
    <t>2020年1-6月全区财政收入分项完成情况表</t>
  </si>
  <si>
    <t>本月止累计完成</t>
  </si>
  <si>
    <t>上年同期累计完成</t>
  </si>
  <si>
    <t>为预算数%</t>
  </si>
  <si>
    <t>比上年同期±％</t>
  </si>
  <si>
    <t>公共财政收入</t>
  </si>
  <si>
    <t>国内增值税</t>
  </si>
  <si>
    <t>营业税</t>
  </si>
  <si>
    <t>企业所得税退税</t>
  </si>
  <si>
    <t>契税</t>
  </si>
  <si>
    <t>烟叶税</t>
  </si>
  <si>
    <t>其他税收收入</t>
  </si>
  <si>
    <t>国有资源(资产)有偿使用</t>
  </si>
  <si>
    <t>政府性基金收入</t>
  </si>
  <si>
    <t>其中:土地类收入</t>
  </si>
  <si>
    <t xml:space="preserve">     残疾人就业保障金收入</t>
  </si>
  <si>
    <t xml:space="preserve">     城镇公用事业附加收入</t>
  </si>
  <si>
    <t>地方财政收入合计</t>
  </si>
  <si>
    <t>附表20</t>
  </si>
  <si>
    <t>2020年1-6月全区财政支出分项完成情况表</t>
  </si>
  <si>
    <t>本月止            累计完成</t>
  </si>
  <si>
    <t>上年同期                        完成</t>
  </si>
  <si>
    <t>调整数</t>
  </si>
  <si>
    <t>公共财政支出</t>
  </si>
  <si>
    <t>一般公共服务</t>
  </si>
  <si>
    <t>外交</t>
  </si>
  <si>
    <t>国防</t>
  </si>
  <si>
    <t>公共安全</t>
  </si>
  <si>
    <t>其中:公安</t>
  </si>
  <si>
    <t>教育</t>
  </si>
  <si>
    <t>其中:普通教育</t>
  </si>
  <si>
    <t xml:space="preserve">     职业教育</t>
  </si>
  <si>
    <r>
      <t xml:space="preserve"> </t>
    </r>
    <r>
      <rPr>
        <sz val="12"/>
        <rFont val="宋体"/>
        <family val="0"/>
      </rPr>
      <t xml:space="preserve">    教育费附加</t>
    </r>
  </si>
  <si>
    <t>科学技术</t>
  </si>
  <si>
    <t>其中：文化和旅游</t>
  </si>
  <si>
    <t>社会保障与就业</t>
  </si>
  <si>
    <t>其中:财政对社保基金的补助</t>
  </si>
  <si>
    <t xml:space="preserve">     行政事业单位养老支出</t>
  </si>
  <si>
    <t xml:space="preserve">     就业补助</t>
  </si>
  <si>
    <t>其中:公共卫生</t>
  </si>
  <si>
    <t xml:space="preserve">     医疗保障</t>
  </si>
  <si>
    <t xml:space="preserve">     人口与计划事务</t>
  </si>
  <si>
    <t>节能环保</t>
  </si>
  <si>
    <t>城乡社区</t>
  </si>
  <si>
    <t>农林水</t>
  </si>
  <si>
    <t>其中:农业农村</t>
  </si>
  <si>
    <t xml:space="preserve">     林业和草原</t>
  </si>
  <si>
    <t xml:space="preserve">     水利</t>
  </si>
  <si>
    <t xml:space="preserve">     扶贫</t>
  </si>
  <si>
    <t>交通运输</t>
  </si>
  <si>
    <t>资源勘探信息</t>
  </si>
  <si>
    <t>商业服务业</t>
  </si>
  <si>
    <t>金融</t>
  </si>
  <si>
    <t>自然资源海洋气象等</t>
  </si>
  <si>
    <t>其中:自然资源事务</t>
  </si>
  <si>
    <t>住房保障</t>
  </si>
  <si>
    <t>粮油物资储备</t>
  </si>
  <si>
    <t>国债还本付息支出</t>
  </si>
  <si>
    <t>政府性基金支出</t>
  </si>
  <si>
    <t>其中：城乡社区支出</t>
  </si>
  <si>
    <t xml:space="preserve">     残疾人就业保障金支出</t>
  </si>
  <si>
    <t xml:space="preserve">     城市公用事业附加支出</t>
  </si>
  <si>
    <t xml:space="preserve">     其他支出</t>
  </si>
  <si>
    <t>地方财政支出合计</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</si>
</sst>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quot;$&quot;_-;\-* #,##0.00&quot;$&quot;_-;_-* &quot;-&quot;??&quot;$&quot;_-;_-@_-"/>
    <numFmt numFmtId="177" formatCode="_-* #,##0_$_-;\-* #,##0_$_-;_-* &quot;-&quot;_$_-;_-@_-"/>
    <numFmt numFmtId="178" formatCode="_-&quot;$&quot;* #,##0_-;\-&quot;$&quot;* #,##0_-;_-&quot;$&quot;* &quot;-&quot;_-;_-@_-"/>
    <numFmt numFmtId="179" formatCode="0;_琀"/>
    <numFmt numFmtId="180" formatCode="\$#,##0.00;\(\$#,##0.00\)"/>
    <numFmt numFmtId="181" formatCode="\$#,##0;\(\$#,##0\)"/>
    <numFmt numFmtId="182" formatCode="#,##0;\-#,##0;&quot;-&quot;"/>
    <numFmt numFmtId="183" formatCode="#,##0;\(#,##0\)"/>
    <numFmt numFmtId="184" formatCode="_(&quot;$&quot;* #,##0.00_);_(&quot;$&quot;* \(#,##0.00\);_(&quot;$&quot;* &quot;-&quot;??_);_(@_)"/>
    <numFmt numFmtId="185" formatCode="yyyy&quot;年&quot;m&quot;月&quot;d&quot;日&quot;;@"/>
    <numFmt numFmtId="186" formatCode="_-* #,##0.00_$_-;\-* #,##0.00_$_-;_-* &quot;-&quot;??_$_-;_-@_-"/>
    <numFmt numFmtId="187" formatCode="_-* #,##0&quot;$&quot;_-;\-* #,##0&quot;$&quot;_-;_-* &quot;-&quot;&quot;$&quot;_-;_-@_-"/>
    <numFmt numFmtId="188" formatCode="0.0"/>
    <numFmt numFmtId="189" formatCode="0_);[Red]\(0\)"/>
    <numFmt numFmtId="190" formatCode="0.00_ "/>
    <numFmt numFmtId="191" formatCode="0_ "/>
    <numFmt numFmtId="192" formatCode="#,##0_ "/>
    <numFmt numFmtId="193" formatCode="0.0_ "/>
  </numFmts>
  <fonts count="87">
    <font>
      <sz val="12"/>
      <name val="宋体"/>
      <family val="0"/>
    </font>
    <font>
      <sz val="11"/>
      <name val="宋体"/>
      <family val="0"/>
    </font>
    <font>
      <b/>
      <sz val="12"/>
      <name val="宋体"/>
      <family val="0"/>
    </font>
    <font>
      <sz val="12"/>
      <name val="黑体"/>
      <family val="3"/>
    </font>
    <font>
      <b/>
      <sz val="18"/>
      <name val="宋体"/>
      <family val="0"/>
    </font>
    <font>
      <sz val="18"/>
      <name val="宋体"/>
      <family val="0"/>
    </font>
    <font>
      <b/>
      <sz val="16"/>
      <name val="宋体"/>
      <family val="0"/>
    </font>
    <font>
      <b/>
      <sz val="20"/>
      <name val="宋体"/>
      <family val="0"/>
    </font>
    <font>
      <b/>
      <sz val="12"/>
      <color indexed="8"/>
      <name val="宋体"/>
      <family val="0"/>
    </font>
    <font>
      <sz val="12"/>
      <color indexed="8"/>
      <name val="宋体"/>
      <family val="0"/>
    </font>
    <font>
      <sz val="16"/>
      <name val="宋体"/>
      <family val="0"/>
    </font>
    <font>
      <b/>
      <sz val="11"/>
      <color indexed="8"/>
      <name val="宋体"/>
      <family val="0"/>
    </font>
    <font>
      <sz val="16"/>
      <name val="黑体"/>
      <family val="3"/>
    </font>
    <font>
      <sz val="10"/>
      <name val="宋体"/>
      <family val="0"/>
    </font>
    <font>
      <b/>
      <sz val="10"/>
      <name val="宋体"/>
      <family val="0"/>
    </font>
    <font>
      <sz val="20"/>
      <name val="宋体"/>
      <family val="0"/>
    </font>
    <font>
      <sz val="10"/>
      <name val="Helv"/>
      <family val="2"/>
    </font>
    <font>
      <b/>
      <sz val="11"/>
      <name val="宋体"/>
      <family val="0"/>
    </font>
    <font>
      <sz val="11"/>
      <color indexed="8"/>
      <name val="宋体"/>
      <family val="0"/>
    </font>
    <font>
      <b/>
      <sz val="14"/>
      <color indexed="8"/>
      <name val="宋体"/>
      <family val="0"/>
    </font>
    <font>
      <sz val="11"/>
      <color indexed="10"/>
      <name val="宋体"/>
      <family val="0"/>
    </font>
    <font>
      <sz val="12"/>
      <color indexed="10"/>
      <name val="宋体"/>
      <family val="0"/>
    </font>
    <font>
      <sz val="14"/>
      <name val="黑体"/>
      <family val="3"/>
    </font>
    <font>
      <sz val="14"/>
      <name val="宋体"/>
      <family val="0"/>
    </font>
    <font>
      <sz val="22"/>
      <name val="华文中宋"/>
      <family val="0"/>
    </font>
    <font>
      <sz val="11"/>
      <color indexed="9"/>
      <name val="Tahoma"/>
      <family val="2"/>
    </font>
    <font>
      <sz val="11"/>
      <color indexed="8"/>
      <name val="Tahoma"/>
      <family val="2"/>
    </font>
    <font>
      <sz val="12"/>
      <color indexed="17"/>
      <name val="宋体"/>
      <family val="0"/>
    </font>
    <font>
      <b/>
      <sz val="13"/>
      <color indexed="56"/>
      <name val="微软雅黑"/>
      <family val="2"/>
    </font>
    <font>
      <b/>
      <sz val="11"/>
      <color indexed="63"/>
      <name val="Tahoma"/>
      <family val="2"/>
    </font>
    <font>
      <b/>
      <sz val="21"/>
      <name val="楷体_GB2312"/>
      <family val="3"/>
    </font>
    <font>
      <sz val="11"/>
      <color indexed="8"/>
      <name val="微软雅黑"/>
      <family val="2"/>
    </font>
    <font>
      <sz val="11"/>
      <color indexed="20"/>
      <name val="微软雅黑"/>
      <family val="2"/>
    </font>
    <font>
      <sz val="10"/>
      <color indexed="8"/>
      <name val="Arial"/>
      <family val="2"/>
    </font>
    <font>
      <sz val="11"/>
      <color indexed="17"/>
      <name val="微软雅黑"/>
      <family val="2"/>
    </font>
    <font>
      <sz val="11"/>
      <color indexed="60"/>
      <name val="Tahoma"/>
      <family val="2"/>
    </font>
    <font>
      <sz val="12"/>
      <color indexed="16"/>
      <name val="宋体"/>
      <family val="0"/>
    </font>
    <font>
      <sz val="11"/>
      <color indexed="62"/>
      <name val="微软雅黑"/>
      <family val="2"/>
    </font>
    <font>
      <sz val="11"/>
      <color indexed="9"/>
      <name val="微软雅黑"/>
      <family val="2"/>
    </font>
    <font>
      <sz val="12"/>
      <color indexed="9"/>
      <name val="宋体"/>
      <family val="0"/>
    </font>
    <font>
      <sz val="11"/>
      <color indexed="10"/>
      <name val="微软雅黑"/>
      <family val="2"/>
    </font>
    <font>
      <b/>
      <sz val="11"/>
      <color indexed="9"/>
      <name val="Tahoma"/>
      <family val="2"/>
    </font>
    <font>
      <sz val="11"/>
      <color indexed="17"/>
      <name val="宋体"/>
      <family val="0"/>
    </font>
    <font>
      <b/>
      <sz val="11"/>
      <color indexed="52"/>
      <name val="Tahoma"/>
      <family val="2"/>
    </font>
    <font>
      <b/>
      <sz val="11"/>
      <color indexed="8"/>
      <name val="微软雅黑"/>
      <family val="2"/>
    </font>
    <font>
      <b/>
      <sz val="11"/>
      <color indexed="56"/>
      <name val="微软雅黑"/>
      <family val="2"/>
    </font>
    <font>
      <u val="single"/>
      <sz val="12"/>
      <color indexed="36"/>
      <name val="宋体"/>
      <family val="0"/>
    </font>
    <font>
      <sz val="12"/>
      <name val="Courier"/>
      <family val="2"/>
    </font>
    <font>
      <u val="single"/>
      <sz val="12"/>
      <color indexed="12"/>
      <name val="宋体"/>
      <family val="0"/>
    </font>
    <font>
      <sz val="11"/>
      <color indexed="52"/>
      <name val="Tahoma"/>
      <family val="2"/>
    </font>
    <font>
      <b/>
      <sz val="11"/>
      <color indexed="8"/>
      <name val="Tahoma"/>
      <family val="2"/>
    </font>
    <font>
      <b/>
      <sz val="11"/>
      <color indexed="9"/>
      <name val="微软雅黑"/>
      <family val="2"/>
    </font>
    <font>
      <i/>
      <sz val="11"/>
      <color indexed="23"/>
      <name val="微软雅黑"/>
      <family val="2"/>
    </font>
    <font>
      <b/>
      <sz val="15"/>
      <color indexed="56"/>
      <name val="微软雅黑"/>
      <family val="2"/>
    </font>
    <font>
      <sz val="11"/>
      <color indexed="52"/>
      <name val="微软雅黑"/>
      <family val="2"/>
    </font>
    <font>
      <b/>
      <sz val="11"/>
      <color indexed="63"/>
      <name val="微软雅黑"/>
      <family val="2"/>
    </font>
    <font>
      <b/>
      <sz val="11"/>
      <color indexed="52"/>
      <name val="微软雅黑"/>
      <family val="2"/>
    </font>
    <font>
      <sz val="11"/>
      <color indexed="60"/>
      <name val="微软雅黑"/>
      <family val="2"/>
    </font>
    <font>
      <i/>
      <sz val="11"/>
      <color indexed="23"/>
      <name val="Tahoma"/>
      <family val="2"/>
    </font>
    <font>
      <b/>
      <sz val="11"/>
      <color indexed="56"/>
      <name val="Tahoma"/>
      <family val="2"/>
    </font>
    <font>
      <sz val="11"/>
      <color indexed="17"/>
      <name val="Tahoma"/>
      <family val="2"/>
    </font>
    <font>
      <sz val="7"/>
      <name val="Small Fonts"/>
      <family val="2"/>
    </font>
    <font>
      <sz val="12"/>
      <name val="Times New Roman"/>
      <family val="1"/>
    </font>
    <font>
      <sz val="10"/>
      <name val="Times New Roman"/>
      <family val="1"/>
    </font>
    <font>
      <sz val="10"/>
      <name val="Arial"/>
      <family val="2"/>
    </font>
    <font>
      <sz val="11"/>
      <color indexed="62"/>
      <name val="Tahoma"/>
      <family val="2"/>
    </font>
    <font>
      <sz val="12"/>
      <name val="Arial"/>
      <family val="2"/>
    </font>
    <font>
      <sz val="8"/>
      <name val="Arial"/>
      <family val="2"/>
    </font>
    <font>
      <b/>
      <sz val="13"/>
      <color indexed="56"/>
      <name val="Tahoma"/>
      <family val="2"/>
    </font>
    <font>
      <b/>
      <sz val="12"/>
      <name val="Arial"/>
      <family val="2"/>
    </font>
    <font>
      <b/>
      <sz val="18"/>
      <name val="Arial"/>
      <family val="2"/>
    </font>
    <font>
      <sz val="12"/>
      <name val="Helv"/>
      <family val="2"/>
    </font>
    <font>
      <b/>
      <i/>
      <sz val="16"/>
      <name val="Helv"/>
      <family val="2"/>
    </font>
    <font>
      <sz val="11"/>
      <color indexed="20"/>
      <name val="宋体"/>
      <family val="0"/>
    </font>
    <font>
      <sz val="8"/>
      <name val="Times New Roman"/>
      <family val="1"/>
    </font>
    <font>
      <b/>
      <sz val="9"/>
      <name val="宋体"/>
      <family val="0"/>
    </font>
    <font>
      <sz val="11"/>
      <color indexed="20"/>
      <name val="Tahoma"/>
      <family val="2"/>
    </font>
    <font>
      <b/>
      <sz val="15"/>
      <color indexed="56"/>
      <name val="Tahoma"/>
      <family val="2"/>
    </font>
    <font>
      <sz val="12"/>
      <name val="官帕眉"/>
      <family val="0"/>
    </font>
    <font>
      <b/>
      <sz val="18"/>
      <color indexed="56"/>
      <name val="宋体"/>
      <family val="0"/>
    </font>
    <font>
      <sz val="11"/>
      <color indexed="10"/>
      <name val="Tahoma"/>
      <family val="2"/>
    </font>
    <font>
      <sz val="12"/>
      <name val="바탕체"/>
      <family val="3"/>
    </font>
    <font>
      <sz val="11"/>
      <color theme="1"/>
      <name val="宋体"/>
      <family val="0"/>
    </font>
    <font>
      <b/>
      <sz val="14"/>
      <color theme="1"/>
      <name val="Calibri"/>
      <family val="0"/>
    </font>
    <font>
      <b/>
      <sz val="12"/>
      <color theme="1"/>
      <name val="Calibri"/>
      <family val="0"/>
    </font>
    <font>
      <sz val="12"/>
      <color theme="1"/>
      <name val="Calibri"/>
      <family val="0"/>
    </font>
    <font>
      <sz val="12"/>
      <color rgb="FFFF0000"/>
      <name val="宋体"/>
      <family val="0"/>
    </font>
  </fonts>
  <fills count="32">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7"/>
        <bgColor indexed="64"/>
      </patternFill>
    </fill>
    <fill>
      <patternFill patternType="solid">
        <fgColor indexed="11"/>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lightUp">
        <fgColor indexed="9"/>
        <bgColor indexed="22"/>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mediumGray">
        <fgColor indexed="9"/>
      </patternFill>
    </fill>
    <fill>
      <patternFill patternType="solid">
        <fgColor theme="0"/>
        <bgColor indexed="64"/>
      </patternFill>
    </fill>
  </fills>
  <borders count="2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right/>
      <top/>
      <bottom style="thin"/>
    </border>
    <border>
      <left style="thin"/>
      <right style="thin"/>
      <top/>
      <bottom style="thin"/>
    </border>
    <border>
      <left style="thin"/>
      <right style="thin"/>
      <top style="thin"/>
      <bottom>
        <color indexed="63"/>
      </bottom>
    </border>
    <border>
      <left style="thin"/>
      <right/>
      <top style="thin"/>
      <bottom style="thin"/>
    </border>
    <border>
      <left style="thin"/>
      <right style="thin"/>
      <top>
        <color indexed="63"/>
      </top>
      <bottom>
        <color indexed="63"/>
      </bottom>
    </border>
    <border>
      <left style="thin"/>
      <right/>
      <top style="thin"/>
      <bottom>
        <color indexed="63"/>
      </bottom>
    </border>
    <border>
      <left style="thin"/>
      <right/>
      <top>
        <color indexed="63"/>
      </top>
      <bottom style="thin"/>
    </border>
    <border>
      <left>
        <color indexed="63"/>
      </left>
      <right>
        <color indexed="63"/>
      </right>
      <top>
        <color indexed="63"/>
      </top>
      <bottom style="thin"/>
    </border>
    <border>
      <left style="thin"/>
      <right>
        <color indexed="63"/>
      </right>
      <top style="thin"/>
      <bottom style="thin"/>
    </border>
    <border>
      <left/>
      <right style="thin"/>
      <top style="thin"/>
      <bottom style="thin"/>
    </border>
  </borders>
  <cellStyleXfs count="4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31" fillId="2" borderId="0" applyNumberFormat="0" applyBorder="0" applyAlignment="0" applyProtection="0"/>
    <xf numFmtId="0" fontId="29" fillId="3" borderId="1" applyNumberFormat="0" applyAlignment="0" applyProtection="0"/>
    <xf numFmtId="0" fontId="26" fillId="4" borderId="0" applyNumberFormat="0" applyBorder="0" applyAlignment="0" applyProtection="0"/>
    <xf numFmtId="0" fontId="37" fillId="5" borderId="2" applyNumberFormat="0" applyAlignment="0" applyProtection="0"/>
    <xf numFmtId="41" fontId="0" fillId="0" borderId="0" applyFont="0" applyFill="0" applyBorder="0" applyAlignment="0" applyProtection="0"/>
    <xf numFmtId="0" fontId="9" fillId="3" borderId="0" applyNumberFormat="0" applyBorder="0" applyAlignment="0" applyProtection="0"/>
    <xf numFmtId="0" fontId="32" fillId="6" borderId="0" applyNumberFormat="0" applyBorder="0" applyAlignment="0" applyProtection="0"/>
    <xf numFmtId="0" fontId="18" fillId="7" borderId="0" applyNumberFormat="0" applyBorder="0" applyAlignment="0" applyProtection="0"/>
    <xf numFmtId="0" fontId="0" fillId="4" borderId="0" applyNumberFormat="0" applyBorder="0" applyAlignment="0" applyProtection="0"/>
    <xf numFmtId="0" fontId="31" fillId="8" borderId="0" applyNumberFormat="0" applyBorder="0" applyAlignment="0" applyProtection="0"/>
    <xf numFmtId="0" fontId="43" fillId="3" borderId="2" applyNumberFormat="0" applyAlignment="0" applyProtection="0"/>
    <xf numFmtId="43" fontId="0" fillId="0" borderId="0" applyFont="0" applyFill="0" applyBorder="0" applyAlignment="0" applyProtection="0"/>
    <xf numFmtId="0" fontId="48" fillId="0" borderId="0" applyNumberFormat="0" applyFill="0" applyBorder="0" applyAlignment="0" applyProtection="0"/>
    <xf numFmtId="0" fontId="42" fillId="2" borderId="0" applyNumberFormat="0" applyBorder="0" applyAlignment="0" applyProtection="0"/>
    <xf numFmtId="0" fontId="39" fillId="9" borderId="0" applyNumberFormat="0" applyBorder="0" applyAlignment="0" applyProtection="0"/>
    <xf numFmtId="0" fontId="38" fillId="8"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10" borderId="3" applyNumberFormat="0" applyFont="0" applyAlignment="0" applyProtection="0"/>
    <xf numFmtId="0" fontId="18" fillId="0" borderId="0">
      <alignment vertical="center"/>
      <protection/>
    </xf>
    <xf numFmtId="0" fontId="25" fillId="11" borderId="0" applyNumberFormat="0" applyBorder="0" applyAlignment="0" applyProtection="0"/>
    <xf numFmtId="0" fontId="38" fillId="11" borderId="0" applyNumberFormat="0" applyBorder="0" applyAlignment="0" applyProtection="0"/>
    <xf numFmtId="0" fontId="45" fillId="0" borderId="0" applyNumberFormat="0" applyFill="0" applyBorder="0" applyAlignment="0" applyProtection="0"/>
    <xf numFmtId="0" fontId="40" fillId="0" borderId="0" applyNumberFormat="0" applyFill="0" applyBorder="0" applyAlignment="0" applyProtection="0"/>
    <xf numFmtId="0" fontId="30" fillId="0" borderId="0">
      <alignment horizontal="centerContinuous" vertical="center"/>
      <protection/>
    </xf>
    <xf numFmtId="0" fontId="0" fillId="0" borderId="0">
      <alignment/>
      <protection/>
    </xf>
    <xf numFmtId="0" fontId="0" fillId="0" borderId="0">
      <alignment/>
      <protection/>
    </xf>
    <xf numFmtId="0" fontId="16" fillId="0" borderId="0">
      <alignment/>
      <protection/>
    </xf>
    <xf numFmtId="0" fontId="52" fillId="0" borderId="0" applyNumberFormat="0" applyFill="0" applyBorder="0" applyAlignment="0" applyProtection="0"/>
    <xf numFmtId="0" fontId="53" fillId="0" borderId="4" applyNumberFormat="0" applyFill="0" applyAlignment="0" applyProtection="0"/>
    <xf numFmtId="0" fontId="28" fillId="0" borderId="5" applyNumberFormat="0" applyFill="0" applyAlignment="0" applyProtection="0"/>
    <xf numFmtId="0" fontId="38" fillId="12" borderId="0" applyNumberFormat="0" applyBorder="0" applyAlignment="0" applyProtection="0"/>
    <xf numFmtId="0" fontId="45" fillId="0" borderId="6" applyNumberFormat="0" applyFill="0" applyAlignment="0" applyProtection="0"/>
    <xf numFmtId="0" fontId="36" fillId="6" borderId="0" applyNumberFormat="0" applyBorder="0" applyAlignment="0" applyProtection="0"/>
    <xf numFmtId="0" fontId="38" fillId="13" borderId="0" applyNumberFormat="0" applyBorder="0" applyAlignment="0" applyProtection="0"/>
    <xf numFmtId="0" fontId="0" fillId="0" borderId="0">
      <alignment/>
      <protection/>
    </xf>
    <xf numFmtId="0" fontId="0" fillId="0" borderId="0">
      <alignment/>
      <protection/>
    </xf>
    <xf numFmtId="0" fontId="55" fillId="3" borderId="1" applyNumberFormat="0" applyAlignment="0" applyProtection="0"/>
    <xf numFmtId="0" fontId="16" fillId="0" borderId="0">
      <alignment/>
      <protection/>
    </xf>
    <xf numFmtId="0" fontId="0" fillId="0" borderId="0">
      <alignment/>
      <protection/>
    </xf>
    <xf numFmtId="0" fontId="56" fillId="3" borderId="2" applyNumberFormat="0" applyAlignment="0" applyProtection="0"/>
    <xf numFmtId="0" fontId="26" fillId="14" borderId="0" applyNumberFormat="0" applyBorder="0" applyAlignment="0" applyProtection="0"/>
    <xf numFmtId="0" fontId="51" fillId="9" borderId="7" applyNumberFormat="0" applyAlignment="0" applyProtection="0"/>
    <xf numFmtId="0" fontId="31" fillId="5" borderId="0" applyNumberFormat="0" applyBorder="0" applyAlignment="0" applyProtection="0"/>
    <xf numFmtId="178" fontId="0" fillId="0" borderId="0" applyFont="0" applyFill="0" applyBorder="0" applyAlignment="0" applyProtection="0"/>
    <xf numFmtId="0" fontId="38" fillId="15" borderId="0" applyNumberFormat="0" applyBorder="0" applyAlignment="0" applyProtection="0"/>
    <xf numFmtId="0" fontId="54" fillId="0" borderId="8" applyNumberFormat="0" applyFill="0" applyAlignment="0" applyProtection="0"/>
    <xf numFmtId="0" fontId="44" fillId="0" borderId="9" applyNumberFormat="0" applyFill="0" applyAlignment="0" applyProtection="0"/>
    <xf numFmtId="0" fontId="34" fillId="2" borderId="0" applyNumberFormat="0" applyBorder="0" applyAlignment="0" applyProtection="0"/>
    <xf numFmtId="0" fontId="26" fillId="2" borderId="0" applyNumberFormat="0" applyBorder="0" applyAlignment="0" applyProtection="0"/>
    <xf numFmtId="0" fontId="0" fillId="0" borderId="0" applyFont="0" applyFill="0" applyBorder="0" applyAlignment="0" applyProtection="0"/>
    <xf numFmtId="0" fontId="57" fillId="16" borderId="0" applyNumberFormat="0" applyBorder="0" applyAlignment="0" applyProtection="0"/>
    <xf numFmtId="0" fontId="31" fillId="7" borderId="0" applyNumberFormat="0" applyBorder="0" applyAlignment="0" applyProtection="0"/>
    <xf numFmtId="0" fontId="16" fillId="0" borderId="0">
      <alignment/>
      <protection/>
    </xf>
    <xf numFmtId="0" fontId="38" fillId="17" borderId="0" applyNumberFormat="0" applyBorder="0" applyAlignment="0" applyProtection="0"/>
    <xf numFmtId="0" fontId="49" fillId="0" borderId="8" applyNumberFormat="0" applyFill="0" applyAlignment="0" applyProtection="0"/>
    <xf numFmtId="0" fontId="31" fillId="4" borderId="0" applyNumberFormat="0" applyBorder="0" applyAlignment="0" applyProtection="0"/>
    <xf numFmtId="0" fontId="31" fillId="18" borderId="0" applyNumberFormat="0" applyBorder="0" applyAlignment="0" applyProtection="0"/>
    <xf numFmtId="0" fontId="49" fillId="0" borderId="8" applyNumberFormat="0" applyFill="0" applyAlignment="0" applyProtection="0"/>
    <xf numFmtId="0" fontId="29" fillId="3" borderId="1" applyNumberFormat="0" applyAlignment="0" applyProtection="0"/>
    <xf numFmtId="0" fontId="31" fillId="6" borderId="0" applyNumberFormat="0" applyBorder="0" applyAlignment="0" applyProtection="0"/>
    <xf numFmtId="0" fontId="31" fillId="11" borderId="0" applyNumberFormat="0" applyBorder="0" applyAlignment="0" applyProtection="0"/>
    <xf numFmtId="41" fontId="0" fillId="0" borderId="0" applyFont="0" applyFill="0" applyBorder="0" applyAlignment="0" applyProtection="0"/>
    <xf numFmtId="0" fontId="38" fillId="19" borderId="0" applyNumberFormat="0" applyBorder="0" applyAlignment="0" applyProtection="0"/>
    <xf numFmtId="179" fontId="0" fillId="0" borderId="0" applyFont="0" applyFill="0" applyBorder="0" applyAlignment="0" applyProtection="0"/>
    <xf numFmtId="0" fontId="38" fillId="13" borderId="0" applyNumberFormat="0" applyBorder="0" applyAlignment="0" applyProtection="0"/>
    <xf numFmtId="0" fontId="29" fillId="3" borderId="1" applyNumberFormat="0" applyAlignment="0" applyProtection="0"/>
    <xf numFmtId="0" fontId="31" fillId="14" borderId="0" applyNumberFormat="0" applyBorder="0" applyAlignment="0" applyProtection="0"/>
    <xf numFmtId="0" fontId="43" fillId="3" borderId="2" applyNumberFormat="0" applyAlignment="0" applyProtection="0"/>
    <xf numFmtId="0" fontId="31" fillId="14" borderId="0" applyNumberFormat="0" applyBorder="0" applyAlignment="0" applyProtection="0"/>
    <xf numFmtId="0" fontId="38" fillId="20" borderId="0" applyNumberFormat="0" applyBorder="0" applyAlignment="0" applyProtection="0"/>
    <xf numFmtId="0" fontId="43" fillId="3" borderId="2" applyNumberFormat="0" applyAlignment="0" applyProtection="0"/>
    <xf numFmtId="0" fontId="31" fillId="18"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62" fillId="0" borderId="0">
      <alignment/>
      <protection/>
    </xf>
    <xf numFmtId="0" fontId="35" fillId="16" borderId="0" applyNumberFormat="0" applyBorder="0" applyAlignment="0" applyProtection="0"/>
    <xf numFmtId="0" fontId="31" fillId="22" borderId="0" applyNumberFormat="0" applyBorder="0" applyAlignment="0" applyProtection="0"/>
    <xf numFmtId="0" fontId="36" fillId="6" borderId="0" applyNumberFormat="0" applyBorder="0" applyAlignment="0" applyProtection="0"/>
    <xf numFmtId="0" fontId="38" fillId="23" borderId="0" applyNumberFormat="0" applyBorder="0" applyAlignment="0" applyProtection="0"/>
    <xf numFmtId="0" fontId="0" fillId="0" borderId="0">
      <alignment/>
      <protection/>
    </xf>
    <xf numFmtId="0" fontId="0" fillId="0" borderId="0">
      <alignment/>
      <protection/>
    </xf>
    <xf numFmtId="0" fontId="0" fillId="0" borderId="0" applyNumberFormat="0" applyFill="0" applyAlignment="0" applyProtection="0"/>
    <xf numFmtId="0" fontId="26" fillId="6" borderId="0" applyNumberFormat="0" applyBorder="0" applyAlignment="0" applyProtection="0"/>
    <xf numFmtId="0" fontId="26" fillId="4" borderId="0" applyNumberFormat="0" applyBorder="0" applyAlignment="0" applyProtection="0"/>
    <xf numFmtId="0" fontId="0" fillId="7" borderId="0" applyNumberFormat="0" applyBorder="0" applyAlignment="0" applyProtection="0"/>
    <xf numFmtId="0" fontId="0" fillId="0" borderId="0" applyNumberFormat="0" applyBorder="0" applyAlignment="0" applyProtection="0"/>
    <xf numFmtId="0" fontId="26" fillId="4" borderId="0" applyNumberFormat="0" applyBorder="0" applyAlignment="0" applyProtection="0"/>
    <xf numFmtId="0" fontId="64" fillId="0" borderId="0">
      <alignment/>
      <protection/>
    </xf>
    <xf numFmtId="0" fontId="26" fillId="6" borderId="0" applyNumberFormat="0" applyBorder="0" applyAlignment="0" applyProtection="0"/>
    <xf numFmtId="0" fontId="26" fillId="6"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5" fillId="12" borderId="0" applyNumberFormat="0" applyBorder="0" applyAlignment="0" applyProtection="0"/>
    <xf numFmtId="38" fontId="0" fillId="0" borderId="0" applyFont="0" applyFill="0" applyBorder="0" applyAlignment="0" applyProtection="0"/>
    <xf numFmtId="0" fontId="26" fillId="14" borderId="0" applyNumberFormat="0" applyBorder="0" applyAlignment="0" applyProtection="0"/>
    <xf numFmtId="0" fontId="36" fillId="6" borderId="0" applyNumberFormat="0" applyBorder="0" applyAlignment="0" applyProtection="0"/>
    <xf numFmtId="0" fontId="0" fillId="0" borderId="0">
      <alignment/>
      <protection/>
    </xf>
    <xf numFmtId="0" fontId="26" fillId="14" borderId="0" applyNumberFormat="0" applyBorder="0" applyAlignment="0" applyProtection="0"/>
    <xf numFmtId="0" fontId="13" fillId="0" borderId="0">
      <alignment vertical="center"/>
      <protection/>
    </xf>
    <xf numFmtId="0" fontId="26" fillId="14" borderId="0" applyNumberFormat="0" applyBorder="0" applyAlignment="0" applyProtection="0"/>
    <xf numFmtId="0" fontId="25" fillId="11" borderId="0" applyNumberFormat="0" applyBorder="0" applyAlignment="0" applyProtection="0"/>
    <xf numFmtId="0" fontId="36" fillId="6" borderId="0" applyNumberFormat="0" applyBorder="0" applyAlignment="0" applyProtection="0"/>
    <xf numFmtId="0" fontId="0" fillId="0" borderId="0">
      <alignment vertical="center"/>
      <protection/>
    </xf>
    <xf numFmtId="0" fontId="26" fillId="7" borderId="0" applyNumberFormat="0" applyBorder="0" applyAlignment="0" applyProtection="0"/>
    <xf numFmtId="0" fontId="36" fillId="6" borderId="0" applyNumberFormat="0" applyBorder="0" applyAlignment="0" applyProtection="0"/>
    <xf numFmtId="40" fontId="0" fillId="0" borderId="0" applyFont="0" applyFill="0" applyBorder="0" applyAlignment="0" applyProtection="0"/>
    <xf numFmtId="0" fontId="26" fillId="7" borderId="0" applyNumberFormat="0" applyBorder="0" applyAlignment="0" applyProtection="0"/>
    <xf numFmtId="0" fontId="26" fillId="7" borderId="0" applyNumberFormat="0" applyBorder="0" applyAlignment="0" applyProtection="0"/>
    <xf numFmtId="0" fontId="25" fillId="8" borderId="0" applyNumberFormat="0" applyBorder="0" applyAlignment="0" applyProtection="0"/>
    <xf numFmtId="0" fontId="26" fillId="5" borderId="0" applyNumberFormat="0" applyBorder="0" applyAlignment="0" applyProtection="0"/>
    <xf numFmtId="0" fontId="36" fillId="6"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5" fillId="13" borderId="0" applyNumberFormat="0" applyBorder="0" applyAlignment="0" applyProtection="0"/>
    <xf numFmtId="0" fontId="26" fillId="18" borderId="0" applyNumberFormat="0" applyBorder="0" applyAlignment="0" applyProtection="0"/>
    <xf numFmtId="0" fontId="18" fillId="4" borderId="0" applyNumberFormat="0" applyBorder="0" applyAlignment="0" applyProtection="0"/>
    <xf numFmtId="0" fontId="26" fillId="18" borderId="0" applyNumberFormat="0" applyBorder="0" applyAlignment="0" applyProtection="0"/>
    <xf numFmtId="0" fontId="39" fillId="24" borderId="0" applyNumberFormat="0" applyBorder="0" applyAlignment="0" applyProtection="0"/>
    <xf numFmtId="0" fontId="26" fillId="18" borderId="0" applyNumberFormat="0" applyBorder="0" applyAlignment="0" applyProtection="0"/>
    <xf numFmtId="0" fontId="39" fillId="25"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32" fillId="6"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36" fillId="6"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0" fillId="0" borderId="0">
      <alignment/>
      <protection/>
    </xf>
    <xf numFmtId="0" fontId="25" fillId="8" borderId="0" applyNumberFormat="0" applyBorder="0" applyAlignment="0" applyProtection="0"/>
    <xf numFmtId="0" fontId="36" fillId="6" borderId="0" applyNumberFormat="0" applyBorder="0" applyAlignment="0" applyProtection="0"/>
    <xf numFmtId="0" fontId="25" fillId="8"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3" borderId="0" applyNumberFormat="0" applyBorder="0" applyAlignment="0" applyProtection="0"/>
    <xf numFmtId="0" fontId="0" fillId="0" borderId="0">
      <alignment/>
      <protection/>
    </xf>
    <xf numFmtId="0" fontId="0" fillId="0" borderId="0">
      <alignment/>
      <protection/>
    </xf>
    <xf numFmtId="0" fontId="25" fillId="23" borderId="0" applyNumberFormat="0" applyBorder="0" applyAlignment="0" applyProtection="0"/>
    <xf numFmtId="0" fontId="0" fillId="0" borderId="0">
      <alignment/>
      <protection/>
    </xf>
    <xf numFmtId="0" fontId="0" fillId="0" borderId="0">
      <alignment/>
      <protection/>
    </xf>
    <xf numFmtId="0" fontId="25" fillId="23" borderId="0" applyNumberFormat="0" applyBorder="0" applyAlignment="0" applyProtection="0"/>
    <xf numFmtId="0" fontId="0" fillId="0" borderId="0">
      <alignment/>
      <protection/>
    </xf>
    <xf numFmtId="0" fontId="0" fillId="0" borderId="0">
      <alignment/>
      <protection/>
    </xf>
    <xf numFmtId="0" fontId="9" fillId="4" borderId="0" applyNumberFormat="0" applyBorder="0" applyAlignment="0" applyProtection="0"/>
    <xf numFmtId="0" fontId="9" fillId="4" borderId="0" applyNumberFormat="0" applyBorder="0" applyAlignment="0" applyProtection="0"/>
    <xf numFmtId="0" fontId="39" fillId="18" borderId="0" applyNumberFormat="0" applyBorder="0" applyAlignment="0" applyProtection="0"/>
    <xf numFmtId="0" fontId="9" fillId="10" borderId="0" applyNumberFormat="0" applyBorder="0" applyAlignment="0" applyProtection="0"/>
    <xf numFmtId="0" fontId="39" fillId="9" borderId="0" applyNumberFormat="0" applyBorder="0" applyAlignment="0" applyProtection="0"/>
    <xf numFmtId="0" fontId="9" fillId="10" borderId="0" applyNumberFormat="0" applyBorder="0" applyAlignment="0" applyProtection="0"/>
    <xf numFmtId="0" fontId="9" fillId="2" borderId="0" applyNumberFormat="0" applyBorder="0" applyAlignment="0" applyProtection="0"/>
    <xf numFmtId="0" fontId="39" fillId="3" borderId="0" applyNumberFormat="0" applyBorder="0" applyAlignment="0" applyProtection="0"/>
    <xf numFmtId="0" fontId="39" fillId="24"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0" fontId="27" fillId="2" borderId="0" applyNumberFormat="0" applyBorder="0" applyAlignment="0" applyProtection="0"/>
    <xf numFmtId="0" fontId="65" fillId="5" borderId="2" applyNumberFormat="0" applyAlignment="0" applyProtection="0"/>
    <xf numFmtId="0" fontId="39" fillId="3" borderId="0" applyNumberFormat="0" applyBorder="0" applyAlignment="0" applyProtection="0"/>
    <xf numFmtId="0" fontId="0" fillId="0" borderId="0">
      <alignment/>
      <protection/>
    </xf>
    <xf numFmtId="0" fontId="0" fillId="0" borderId="0">
      <alignment/>
      <protection/>
    </xf>
    <xf numFmtId="0" fontId="39" fillId="20"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41" fontId="0" fillId="0" borderId="0" applyFont="0" applyFill="0" applyBorder="0" applyAlignment="0" applyProtection="0"/>
    <xf numFmtId="0" fontId="39" fillId="18" borderId="0" applyNumberFormat="0" applyBorder="0" applyAlignment="0" applyProtection="0"/>
    <xf numFmtId="0" fontId="0" fillId="0" borderId="0">
      <alignment/>
      <protection/>
    </xf>
    <xf numFmtId="0" fontId="39" fillId="23"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36" fillId="6" borderId="0" applyNumberFormat="0" applyBorder="0" applyAlignment="0" applyProtection="0"/>
    <xf numFmtId="0" fontId="39"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182" fontId="33" fillId="0" borderId="0" applyFill="0" applyBorder="0" applyAlignment="0">
      <protection/>
    </xf>
    <xf numFmtId="0" fontId="0" fillId="0" borderId="0">
      <alignment/>
      <protection/>
    </xf>
    <xf numFmtId="0" fontId="0" fillId="0" borderId="0">
      <alignment/>
      <protection/>
    </xf>
    <xf numFmtId="0" fontId="33" fillId="0" borderId="0" applyNumberFormat="0" applyFill="0" applyBorder="0" applyAlignment="0" applyProtection="0"/>
    <xf numFmtId="41" fontId="0" fillId="0" borderId="0" applyFont="0" applyFill="0" applyBorder="0" applyAlignment="0" applyProtection="0"/>
    <xf numFmtId="0" fontId="25" fillId="20" borderId="0" applyNumberFormat="0" applyBorder="0" applyAlignment="0" applyProtection="0"/>
    <xf numFmtId="183" fontId="63" fillId="0" borderId="0">
      <alignment/>
      <protection/>
    </xf>
    <xf numFmtId="0" fontId="27" fillId="2" borderId="0" applyNumberFormat="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0" fillId="0" borderId="0">
      <alignment vertical="center"/>
      <protection/>
    </xf>
    <xf numFmtId="0" fontId="42" fillId="2" borderId="0" applyNumberFormat="0" applyBorder="0" applyAlignment="0" applyProtection="0"/>
    <xf numFmtId="0" fontId="8" fillId="26" borderId="0" applyNumberFormat="0" applyBorder="0" applyAlignment="0" applyProtection="0"/>
    <xf numFmtId="184" fontId="0" fillId="0" borderId="0" applyFont="0" applyFill="0" applyBorder="0" applyAlignment="0" applyProtection="0"/>
    <xf numFmtId="180" fontId="63" fillId="0" borderId="0">
      <alignment/>
      <protection/>
    </xf>
    <xf numFmtId="0" fontId="0" fillId="0" borderId="0">
      <alignment/>
      <protection/>
    </xf>
    <xf numFmtId="0" fontId="66" fillId="0" borderId="0" applyProtection="0">
      <alignment/>
    </xf>
    <xf numFmtId="185" fontId="0" fillId="0" borderId="0" applyFont="0" applyFill="0" applyBorder="0" applyAlignment="0" applyProtection="0"/>
    <xf numFmtId="181" fontId="63" fillId="0" borderId="0">
      <alignment/>
      <protection/>
    </xf>
    <xf numFmtId="2" fontId="66" fillId="0" borderId="0" applyProtection="0">
      <alignment/>
    </xf>
    <xf numFmtId="0" fontId="0" fillId="0" borderId="0">
      <alignment/>
      <protection/>
    </xf>
    <xf numFmtId="0" fontId="67" fillId="3" borderId="0" applyNumberFormat="0" applyBorder="0" applyAlignment="0" applyProtection="0"/>
    <xf numFmtId="0" fontId="68" fillId="0" borderId="5" applyNumberFormat="0" applyFill="0" applyAlignment="0" applyProtection="0"/>
    <xf numFmtId="0" fontId="0" fillId="0" borderId="0">
      <alignment/>
      <protection/>
    </xf>
    <xf numFmtId="0" fontId="69" fillId="0" borderId="10" applyNumberFormat="0" applyAlignment="0" applyProtection="0"/>
    <xf numFmtId="0" fontId="69" fillId="0" borderId="11">
      <alignment horizontal="left" vertical="center"/>
      <protection/>
    </xf>
    <xf numFmtId="0" fontId="70" fillId="0" borderId="0" applyProtection="0">
      <alignment/>
    </xf>
    <xf numFmtId="0" fontId="69" fillId="0" borderId="0" applyProtection="0">
      <alignment/>
    </xf>
    <xf numFmtId="0" fontId="67" fillId="27" borderId="12" applyNumberFormat="0" applyBorder="0" applyAlignment="0" applyProtection="0"/>
    <xf numFmtId="0" fontId="27" fillId="2" borderId="0" applyNumberFormat="0" applyBorder="0" applyAlignment="0" applyProtection="0"/>
    <xf numFmtId="37" fontId="61" fillId="0" borderId="0">
      <alignment/>
      <protection/>
    </xf>
    <xf numFmtId="0" fontId="18" fillId="4" borderId="0" applyNumberFormat="0" applyBorder="0" applyAlignment="0" applyProtection="0"/>
    <xf numFmtId="0" fontId="0" fillId="18" borderId="0" applyNumberFormat="0" applyBorder="0" applyAlignment="0" applyProtection="0"/>
    <xf numFmtId="0" fontId="0" fillId="0" borderId="0" applyNumberFormat="0" applyAlignment="0" applyProtection="0"/>
    <xf numFmtId="0" fontId="71" fillId="0" borderId="0">
      <alignment/>
      <protection/>
    </xf>
    <xf numFmtId="0" fontId="72" fillId="0" borderId="0">
      <alignment/>
      <protection/>
    </xf>
    <xf numFmtId="0" fontId="0" fillId="0" borderId="0">
      <alignment/>
      <protection/>
    </xf>
    <xf numFmtId="0" fontId="0" fillId="0" borderId="0">
      <alignment/>
      <protection/>
    </xf>
    <xf numFmtId="0" fontId="74" fillId="0" borderId="0">
      <alignment/>
      <protection/>
    </xf>
    <xf numFmtId="10" fontId="0" fillId="0" borderId="0" applyFont="0" applyFill="0" applyBorder="0" applyAlignment="0" applyProtection="0"/>
    <xf numFmtId="0" fontId="16" fillId="0" borderId="0">
      <alignment/>
      <protection/>
    </xf>
    <xf numFmtId="1" fontId="64" fillId="0" borderId="0">
      <alignment/>
      <protection/>
    </xf>
    <xf numFmtId="0" fontId="75" fillId="0" borderId="0" applyNumberFormat="0" applyFill="0" applyBorder="0" applyAlignment="0" applyProtection="0"/>
    <xf numFmtId="0" fontId="66" fillId="0" borderId="13" applyProtection="0">
      <alignment/>
    </xf>
    <xf numFmtId="9" fontId="0" fillId="0" borderId="0" applyFont="0" applyFill="0" applyBorder="0" applyAlignment="0" applyProtection="0"/>
    <xf numFmtId="0" fontId="76" fillId="6" borderId="0" applyNumberFormat="0" applyBorder="0" applyAlignment="0" applyProtection="0"/>
    <xf numFmtId="0" fontId="77" fillId="0" borderId="4" applyNumberFormat="0" applyFill="0" applyAlignment="0" applyProtection="0"/>
    <xf numFmtId="0" fontId="0" fillId="0" borderId="0">
      <alignment/>
      <protection/>
    </xf>
    <xf numFmtId="0" fontId="0" fillId="0" borderId="0">
      <alignment/>
      <protection/>
    </xf>
    <xf numFmtId="0" fontId="77" fillId="0" borderId="4" applyNumberFormat="0" applyFill="0" applyAlignment="0" applyProtection="0"/>
    <xf numFmtId="0" fontId="0" fillId="0" borderId="0">
      <alignment/>
      <protection/>
    </xf>
    <xf numFmtId="0" fontId="0" fillId="0" borderId="0">
      <alignment/>
      <protection/>
    </xf>
    <xf numFmtId="0" fontId="77" fillId="0" borderId="4" applyNumberFormat="0" applyFill="0" applyAlignment="0" applyProtection="0"/>
    <xf numFmtId="0" fontId="0" fillId="0" borderId="0">
      <alignment/>
      <protection/>
    </xf>
    <xf numFmtId="0" fontId="0" fillId="0" borderId="0">
      <alignment/>
      <protection/>
    </xf>
    <xf numFmtId="0" fontId="27" fillId="2" borderId="0" applyNumberFormat="0" applyBorder="0" applyAlignment="0" applyProtection="0"/>
    <xf numFmtId="0" fontId="68" fillId="0" borderId="5" applyNumberFormat="0" applyFill="0" applyAlignment="0" applyProtection="0"/>
    <xf numFmtId="0" fontId="0" fillId="0" borderId="0">
      <alignment/>
      <protection/>
    </xf>
    <xf numFmtId="0" fontId="68" fillId="0" borderId="5" applyNumberFormat="0" applyFill="0" applyAlignment="0" applyProtection="0"/>
    <xf numFmtId="0" fontId="0" fillId="0" borderId="0">
      <alignment/>
      <protection/>
    </xf>
    <xf numFmtId="0" fontId="59" fillId="0" borderId="6" applyNumberFormat="0" applyFill="0" applyAlignment="0" applyProtection="0"/>
    <xf numFmtId="0" fontId="59" fillId="0" borderId="6" applyNumberFormat="0" applyFill="0" applyAlignment="0" applyProtection="0"/>
    <xf numFmtId="0" fontId="73" fillId="6" borderId="0" applyNumberFormat="0" applyBorder="0" applyAlignment="0" applyProtection="0"/>
    <xf numFmtId="0" fontId="59" fillId="0" borderId="6"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9" fontId="0" fillId="0" borderId="0" applyFont="0" applyFill="0" applyBorder="0" applyAlignment="0" applyProtection="0"/>
    <xf numFmtId="0" fontId="41" fillId="9" borderId="7" applyNumberFormat="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 fillId="0" borderId="12">
      <alignment horizontal="distributed" vertical="center" wrapText="1"/>
      <protection/>
    </xf>
    <xf numFmtId="0" fontId="76" fillId="6" borderId="0" applyNumberFormat="0" applyBorder="0" applyAlignment="0" applyProtection="0"/>
    <xf numFmtId="0" fontId="76" fillId="6" borderId="0" applyNumberFormat="0" applyBorder="0" applyAlignment="0" applyProtection="0"/>
    <xf numFmtId="0" fontId="36"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36"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32" fillId="6" borderId="0" applyNumberFormat="0" applyBorder="0" applyAlignment="0" applyProtection="0"/>
    <xf numFmtId="0" fontId="25" fillId="17" borderId="0" applyNumberFormat="0" applyBorder="0" applyAlignment="0" applyProtection="0"/>
    <xf numFmtId="0" fontId="73" fillId="6" borderId="0" applyNumberFormat="0" applyBorder="0" applyAlignment="0" applyProtection="0"/>
    <xf numFmtId="187" fontId="0" fillId="0" borderId="0" applyFont="0" applyFill="0" applyBorder="0" applyAlignment="0" applyProtection="0"/>
    <xf numFmtId="0" fontId="73" fillId="6" borderId="0" applyNumberFormat="0" applyBorder="0" applyAlignment="0" applyProtection="0"/>
    <xf numFmtId="0" fontId="0" fillId="0" borderId="0">
      <alignment/>
      <protection/>
    </xf>
    <xf numFmtId="0" fontId="65" fillId="5" borderId="2" applyNumberFormat="0" applyAlignment="0" applyProtection="0"/>
    <xf numFmtId="0" fontId="73" fillId="6" borderId="0" applyNumberFormat="0" applyBorder="0" applyAlignment="0" applyProtection="0"/>
    <xf numFmtId="0" fontId="73" fillId="6" borderId="0" applyNumberFormat="0" applyBorder="0" applyAlignment="0" applyProtection="0"/>
    <xf numFmtId="0" fontId="36" fillId="6" borderId="0" applyNumberFormat="0" applyBorder="0" applyAlignment="0" applyProtection="0"/>
    <xf numFmtId="0" fontId="0" fillId="0" borderId="0">
      <alignment/>
      <protection/>
    </xf>
    <xf numFmtId="0" fontId="0" fillId="0" borderId="0">
      <alignment/>
      <protection/>
    </xf>
    <xf numFmtId="0" fontId="25" fillId="21" borderId="0" applyNumberFormat="0" applyBorder="0" applyAlignment="0" applyProtection="0"/>
    <xf numFmtId="0" fontId="0" fillId="0" borderId="0">
      <alignment/>
      <protection/>
    </xf>
    <xf numFmtId="0" fontId="25" fillId="21" borderId="0" applyNumberFormat="0" applyBorder="0" applyAlignment="0" applyProtection="0"/>
    <xf numFmtId="0" fontId="0" fillId="0" borderId="0">
      <alignment/>
      <protection/>
    </xf>
    <xf numFmtId="0" fontId="25"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0" fillId="0" borderId="0">
      <alignment/>
      <protection/>
    </xf>
    <xf numFmtId="0" fontId="0" fillId="0" borderId="0">
      <alignment/>
      <protection/>
    </xf>
    <xf numFmtId="0" fontId="26" fillId="0" borderId="0">
      <alignment vertical="center"/>
      <protection/>
    </xf>
    <xf numFmtId="0" fontId="0" fillId="0" borderId="0">
      <alignment/>
      <protection/>
    </xf>
    <xf numFmtId="0" fontId="26" fillId="0" borderId="0">
      <alignment vertical="center"/>
      <protection/>
    </xf>
    <xf numFmtId="0" fontId="0" fillId="0" borderId="0">
      <alignment/>
      <protection/>
    </xf>
    <xf numFmtId="0" fontId="26" fillId="0" borderId="0">
      <alignment vertical="center"/>
      <protection/>
    </xf>
    <xf numFmtId="0" fontId="0" fillId="0" borderId="0">
      <alignment/>
      <protection/>
    </xf>
    <xf numFmtId="0" fontId="16" fillId="0" borderId="0">
      <alignment/>
      <protection/>
    </xf>
    <xf numFmtId="0" fontId="0"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27" fillId="2" borderId="0" applyNumberFormat="0" applyBorder="0" applyAlignment="0" applyProtection="0"/>
    <xf numFmtId="0" fontId="16" fillId="0" borderId="0">
      <alignment/>
      <protection/>
    </xf>
    <xf numFmtId="0" fontId="0" fillId="0" borderId="0">
      <alignment/>
      <protection/>
    </xf>
    <xf numFmtId="0" fontId="16" fillId="0" borderId="0">
      <alignment/>
      <protection/>
    </xf>
    <xf numFmtId="0" fontId="0" fillId="0" borderId="0">
      <alignment/>
      <protection/>
    </xf>
    <xf numFmtId="0" fontId="16" fillId="0" borderId="0">
      <alignment/>
      <protection/>
    </xf>
    <xf numFmtId="0" fontId="46" fillId="0" borderId="0" applyNumberFormat="0" applyFill="0" applyBorder="0" applyAlignment="0" applyProtection="0"/>
    <xf numFmtId="0" fontId="0"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vertical="center"/>
      <protection/>
    </xf>
    <xf numFmtId="0" fontId="42" fillId="2" borderId="0" applyNumberFormat="0" applyBorder="0" applyAlignment="0" applyProtection="0"/>
    <xf numFmtId="0" fontId="42"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5" fillId="13" borderId="0" applyNumberFormat="0" applyBorder="0" applyAlignment="0" applyProtection="0"/>
    <xf numFmtId="0" fontId="0" fillId="0" borderId="0">
      <alignment/>
      <protection/>
    </xf>
    <xf numFmtId="0" fontId="25" fillId="13" borderId="0" applyNumberFormat="0" applyBorder="0" applyAlignment="0" applyProtection="0"/>
    <xf numFmtId="0" fontId="0" fillId="0" borderId="0">
      <alignment/>
      <protection/>
    </xf>
    <xf numFmtId="0" fontId="25" fillId="13" borderId="0" applyNumberFormat="0" applyBorder="0" applyAlignment="0" applyProtection="0"/>
    <xf numFmtId="0" fontId="0" fillId="0" borderId="0">
      <alignment vertical="center"/>
      <protection/>
    </xf>
    <xf numFmtId="0" fontId="1" fillId="0" borderId="0">
      <alignment/>
      <protection/>
    </xf>
    <xf numFmtId="0" fontId="16" fillId="0" borderId="0">
      <alignment/>
      <protection/>
    </xf>
    <xf numFmtId="0" fontId="0" fillId="0" borderId="0">
      <alignment/>
      <protection/>
    </xf>
    <xf numFmtId="188" fontId="1" fillId="0" borderId="12">
      <alignment vertical="center"/>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0" borderId="0" applyNumberFormat="0" applyFill="0" applyBorder="0" applyAlignment="0" applyProtection="0"/>
    <xf numFmtId="0" fontId="0" fillId="0" borderId="0">
      <alignment/>
      <protection/>
    </xf>
    <xf numFmtId="0" fontId="0" fillId="0" borderId="0">
      <alignment/>
      <protection/>
    </xf>
    <xf numFmtId="0" fontId="80" fillId="0" borderId="0" applyNumberFormat="0" applyFill="0" applyBorder="0" applyAlignment="0" applyProtection="0"/>
    <xf numFmtId="0" fontId="0" fillId="0" borderId="0">
      <alignment/>
      <protection/>
    </xf>
    <xf numFmtId="0" fontId="0" fillId="0" borderId="0">
      <alignment/>
      <protection/>
    </xf>
    <xf numFmtId="0" fontId="80" fillId="0" borderId="0" applyNumberFormat="0" applyFill="0" applyBorder="0" applyAlignment="0" applyProtection="0"/>
    <xf numFmtId="0" fontId="8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27" fillId="2" borderId="0" applyNumberFormat="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2" fillId="2" borderId="0" applyNumberFormat="0" applyBorder="0" applyAlignment="0" applyProtection="0"/>
    <xf numFmtId="0" fontId="34"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34" fillId="2" borderId="0" applyNumberFormat="0" applyBorder="0" applyAlignment="0" applyProtection="0"/>
    <xf numFmtId="0" fontId="27"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0" fillId="10" borderId="3" applyNumberFormat="0" applyFont="0" applyAlignment="0" applyProtection="0"/>
    <xf numFmtId="0" fontId="27" fillId="2" borderId="0" applyNumberFormat="0" applyBorder="0" applyAlignment="0" applyProtection="0"/>
    <xf numFmtId="0" fontId="46" fillId="0" borderId="0" applyNumberFormat="0" applyFill="0" applyBorder="0" applyAlignment="0" applyProtection="0"/>
    <xf numFmtId="0" fontId="50" fillId="0" borderId="9"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41" fillId="9" borderId="7" applyNumberFormat="0" applyAlignment="0" applyProtection="0"/>
    <xf numFmtId="0" fontId="41" fillId="9" borderId="7" applyNumberFormat="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49" fillId="0" borderId="8" applyNumberFormat="0" applyFill="0" applyAlignment="0" applyProtection="0"/>
    <xf numFmtId="177" fontId="0" fillId="0" borderId="0" applyFont="0" applyFill="0" applyBorder="0" applyAlignment="0" applyProtection="0"/>
    <xf numFmtId="186" fontId="0" fillId="0" borderId="0" applyFont="0" applyFill="0" applyBorder="0" applyAlignment="0" applyProtection="0"/>
    <xf numFmtId="176" fontId="0" fillId="0" borderId="0" applyFont="0" applyFill="0" applyBorder="0" applyAlignment="0" applyProtection="0"/>
    <xf numFmtId="0" fontId="63" fillId="0" borderId="0">
      <alignment/>
      <protection/>
    </xf>
    <xf numFmtId="43" fontId="0" fillId="0" borderId="0" applyFont="0" applyFill="0" applyBorder="0" applyAlignment="0" applyProtection="0"/>
    <xf numFmtId="0" fontId="0" fillId="0" borderId="0" applyFont="0" applyFill="0" applyBorder="0" applyAlignment="0" applyProtection="0"/>
    <xf numFmtId="0" fontId="8" fillId="28" borderId="0" applyNumberFormat="0" applyBorder="0" applyAlignment="0" applyProtection="0"/>
    <xf numFmtId="0" fontId="8" fillId="29"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35" fillId="16" borderId="0" applyNumberFormat="0" applyBorder="0" applyAlignment="0" applyProtection="0"/>
    <xf numFmtId="0" fontId="65" fillId="5" borderId="2" applyNumberFormat="0" applyAlignment="0" applyProtection="0"/>
    <xf numFmtId="1" fontId="1" fillId="0" borderId="12">
      <alignment vertical="center"/>
      <protection locked="0"/>
    </xf>
    <xf numFmtId="0" fontId="47" fillId="0" borderId="0">
      <alignment/>
      <protection/>
    </xf>
    <xf numFmtId="0" fontId="0" fillId="0" borderId="0" applyFont="0" applyFill="0" applyBorder="0" applyAlignment="0" applyProtection="0"/>
    <xf numFmtId="0" fontId="64" fillId="0" borderId="0">
      <alignment/>
      <protection/>
    </xf>
    <xf numFmtId="0" fontId="0" fillId="10" borderId="3" applyNumberFormat="0" applyFont="0" applyAlignment="0" applyProtection="0"/>
    <xf numFmtId="0" fontId="0" fillId="10" borderId="3" applyNumberFormat="0" applyFont="0" applyAlignment="0" applyProtection="0"/>
  </cellStyleXfs>
  <cellXfs count="31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1" fontId="4" fillId="0" borderId="0" xfId="0" applyNumberFormat="1" applyFont="1" applyAlignment="1">
      <alignment horizontal="center" vertical="center"/>
    </xf>
    <xf numFmtId="1" fontId="4" fillId="0" borderId="0" xfId="0" applyNumberFormat="1" applyFont="1" applyFill="1" applyAlignment="1">
      <alignment horizontal="center" vertical="center"/>
    </xf>
    <xf numFmtId="1" fontId="5" fillId="0" borderId="0" xfId="0" applyNumberFormat="1" applyFont="1" applyAlignment="1">
      <alignment horizontal="center" vertical="center"/>
    </xf>
    <xf numFmtId="1" fontId="3" fillId="0" borderId="0" xfId="0" applyNumberFormat="1" applyFont="1" applyAlignment="1">
      <alignment vertical="center"/>
    </xf>
    <xf numFmtId="1" fontId="3" fillId="0" borderId="0" xfId="0" applyNumberFormat="1" applyFont="1" applyFill="1" applyAlignment="1">
      <alignment vertical="center"/>
    </xf>
    <xf numFmtId="1" fontId="0" fillId="0" borderId="0" xfId="0" applyNumberFormat="1" applyFont="1" applyAlignment="1">
      <alignment horizontal="right"/>
    </xf>
    <xf numFmtId="1" fontId="2" fillId="0" borderId="12" xfId="0" applyNumberFormat="1" applyFont="1" applyBorder="1" applyAlignment="1">
      <alignment horizontal="center" vertical="center"/>
    </xf>
    <xf numFmtId="1" fontId="2" fillId="0" borderId="12" xfId="0" applyNumberFormat="1" applyFont="1" applyFill="1" applyBorder="1" applyAlignment="1">
      <alignment horizontal="center" vertical="center" wrapText="1"/>
    </xf>
    <xf numFmtId="0" fontId="0" fillId="0" borderId="12" xfId="0" applyFont="1" applyBorder="1" applyAlignment="1">
      <alignment horizontal="center" vertical="center"/>
    </xf>
    <xf numFmtId="1" fontId="2" fillId="0" borderId="12" xfId="0" applyNumberFormat="1" applyFont="1" applyBorder="1" applyAlignment="1">
      <alignment horizontal="center" vertical="center" wrapText="1"/>
    </xf>
    <xf numFmtId="1" fontId="2" fillId="0" borderId="12" xfId="0" applyNumberFormat="1" applyFont="1" applyFill="1" applyBorder="1" applyAlignment="1">
      <alignment vertical="center"/>
    </xf>
    <xf numFmtId="2" fontId="2" fillId="0" borderId="12" xfId="0" applyNumberFormat="1" applyFont="1" applyBorder="1" applyAlignment="1">
      <alignment vertical="center"/>
    </xf>
    <xf numFmtId="1" fontId="2" fillId="0" borderId="12" xfId="0" applyNumberFormat="1" applyFont="1" applyBorder="1" applyAlignment="1">
      <alignment vertical="center"/>
    </xf>
    <xf numFmtId="1" fontId="0" fillId="0" borderId="12" xfId="0" applyNumberFormat="1" applyFont="1" applyBorder="1" applyAlignment="1">
      <alignment vertical="center"/>
    </xf>
    <xf numFmtId="1" fontId="0" fillId="0" borderId="12" xfId="0" applyNumberFormat="1" applyFont="1" applyFill="1" applyBorder="1" applyAlignment="1">
      <alignment vertical="center"/>
    </xf>
    <xf numFmtId="2" fontId="0" fillId="0" borderId="12" xfId="0" applyNumberFormat="1" applyFont="1" applyBorder="1" applyAlignment="1">
      <alignment vertical="center"/>
    </xf>
    <xf numFmtId="0" fontId="0" fillId="0" borderId="12" xfId="0" applyFont="1" applyBorder="1" applyAlignment="1">
      <alignment vertical="center"/>
    </xf>
    <xf numFmtId="0" fontId="2" fillId="0" borderId="12" xfId="0" applyFont="1" applyBorder="1" applyAlignment="1">
      <alignment vertical="center"/>
    </xf>
    <xf numFmtId="188" fontId="0" fillId="0" borderId="0" xfId="0" applyNumberFormat="1" applyFont="1" applyAlignment="1">
      <alignment vertical="center"/>
    </xf>
    <xf numFmtId="189" fontId="2" fillId="0" borderId="12" xfId="298" applyNumberFormat="1" applyFont="1" applyBorder="1" applyAlignment="1">
      <alignment vertical="center"/>
      <protection/>
    </xf>
    <xf numFmtId="2" fontId="2" fillId="0" borderId="12" xfId="0" applyNumberFormat="1" applyFont="1" applyBorder="1" applyAlignment="1">
      <alignment vertical="center" wrapText="1"/>
    </xf>
    <xf numFmtId="1" fontId="0" fillId="0" borderId="0" xfId="0" applyNumberFormat="1" applyFont="1" applyAlignment="1">
      <alignment vertical="center"/>
    </xf>
    <xf numFmtId="190" fontId="0" fillId="0" borderId="0" xfId="0" applyNumberFormat="1" applyFont="1" applyAlignment="1">
      <alignment vertical="center"/>
    </xf>
    <xf numFmtId="1" fontId="0" fillId="0" borderId="12" xfId="0" applyNumberFormat="1" applyFont="1" applyBorder="1" applyAlignment="1">
      <alignment vertical="center" wrapText="1"/>
    </xf>
    <xf numFmtId="1" fontId="0" fillId="0" borderId="12" xfId="0" applyNumberFormat="1" applyFont="1" applyBorder="1" applyAlignment="1">
      <alignment horizontal="right" vertical="center" wrapText="1"/>
    </xf>
    <xf numFmtId="2" fontId="0" fillId="0" borderId="12" xfId="0" applyNumberFormat="1" applyFont="1" applyBorder="1" applyAlignment="1">
      <alignment horizontal="right" vertical="center" wrapText="1"/>
    </xf>
    <xf numFmtId="189" fontId="0" fillId="0" borderId="12" xfId="0" applyNumberFormat="1" applyFont="1" applyFill="1" applyBorder="1" applyAlignment="1">
      <alignment vertical="center"/>
    </xf>
    <xf numFmtId="2" fontId="2" fillId="0" borderId="12" xfId="0" applyNumberFormat="1" applyFont="1" applyBorder="1" applyAlignment="1">
      <alignment horizontal="right" vertical="center" wrapText="1"/>
    </xf>
    <xf numFmtId="189" fontId="0" fillId="0" borderId="12" xfId="298" applyNumberFormat="1" applyFont="1" applyFill="1" applyBorder="1" applyAlignment="1">
      <alignment vertical="center"/>
      <protection/>
    </xf>
    <xf numFmtId="1" fontId="0" fillId="0" borderId="12" xfId="0" applyNumberFormat="1" applyBorder="1" applyAlignment="1">
      <alignment vertical="center"/>
    </xf>
    <xf numFmtId="1" fontId="2" fillId="0" borderId="12" xfId="0" applyNumberFormat="1" applyFont="1" applyFill="1" applyBorder="1" applyAlignment="1">
      <alignment horizontal="center" vertical="center"/>
    </xf>
    <xf numFmtId="1" fontId="2" fillId="0" borderId="12" xfId="0" applyNumberFormat="1" applyFont="1" applyBorder="1" applyAlignment="1">
      <alignment horizontal="right" vertical="center"/>
    </xf>
    <xf numFmtId="0" fontId="6" fillId="0" borderId="0" xfId="0" applyFont="1" applyAlignment="1">
      <alignment vertical="center"/>
    </xf>
    <xf numFmtId="0" fontId="7" fillId="0" borderId="0" xfId="105" applyFont="1" applyFill="1" applyAlignment="1">
      <alignment horizontal="center" vertical="center"/>
    </xf>
    <xf numFmtId="191" fontId="7" fillId="0" borderId="0" xfId="105" applyNumberFormat="1" applyFont="1" applyFill="1" applyAlignment="1">
      <alignment horizontal="center" vertical="center"/>
    </xf>
    <xf numFmtId="0" fontId="4" fillId="0" borderId="0" xfId="105" applyFont="1" applyFill="1" applyAlignment="1">
      <alignment vertical="center"/>
    </xf>
    <xf numFmtId="0" fontId="0" fillId="0" borderId="0" xfId="105" applyFont="1" applyFill="1" applyAlignment="1">
      <alignment horizontal="center" vertical="center"/>
    </xf>
    <xf numFmtId="191" fontId="0" fillId="0" borderId="0" xfId="105" applyNumberFormat="1" applyFont="1" applyFill="1" applyAlignment="1">
      <alignment horizontal="right" vertical="center"/>
    </xf>
    <xf numFmtId="0" fontId="0" fillId="0" borderId="0" xfId="0" applyFill="1" applyBorder="1" applyAlignment="1">
      <alignment vertical="center"/>
    </xf>
    <xf numFmtId="191" fontId="8" fillId="0" borderId="12" xfId="105" applyNumberFormat="1" applyFont="1" applyFill="1" applyBorder="1" applyAlignment="1">
      <alignment horizontal="center" vertical="center" wrapText="1"/>
    </xf>
    <xf numFmtId="191" fontId="2" fillId="0" borderId="12" xfId="105" applyNumberFormat="1" applyFont="1" applyFill="1" applyBorder="1" applyAlignment="1">
      <alignment horizontal="center" vertical="center"/>
    </xf>
    <xf numFmtId="191" fontId="8" fillId="0" borderId="12" xfId="105" applyNumberFormat="1" applyFont="1" applyFill="1" applyBorder="1" applyAlignment="1">
      <alignment horizontal="left" vertical="center" wrapText="1"/>
    </xf>
    <xf numFmtId="191" fontId="8" fillId="0" borderId="12" xfId="240" applyNumberFormat="1" applyFont="1" applyFill="1" applyBorder="1" applyAlignment="1">
      <alignment horizontal="right" vertical="center" wrapText="1"/>
    </xf>
    <xf numFmtId="191" fontId="9" fillId="0" borderId="12" xfId="105" applyNumberFormat="1" applyFont="1" applyFill="1" applyBorder="1" applyAlignment="1">
      <alignment horizontal="left" vertical="center" wrapText="1"/>
    </xf>
    <xf numFmtId="191" fontId="0" fillId="0" borderId="12" xfId="0" applyNumberFormat="1" applyFont="1" applyFill="1" applyBorder="1" applyAlignment="1">
      <alignment horizontal="right" vertical="center"/>
    </xf>
    <xf numFmtId="0" fontId="8" fillId="0" borderId="12" xfId="105" applyFont="1" applyFill="1" applyBorder="1" applyAlignment="1">
      <alignment vertical="center"/>
    </xf>
    <xf numFmtId="0" fontId="9" fillId="0" borderId="12" xfId="105" applyNumberFormat="1" applyFont="1" applyFill="1" applyBorder="1" applyAlignment="1" applyProtection="1">
      <alignment horizontal="left" vertical="center"/>
      <protection/>
    </xf>
    <xf numFmtId="0" fontId="0" fillId="0" borderId="12" xfId="0" applyFont="1" applyFill="1" applyBorder="1" applyAlignment="1">
      <alignment vertical="center" wrapText="1"/>
    </xf>
    <xf numFmtId="0" fontId="0" fillId="0" borderId="12" xfId="0" applyFont="1" applyFill="1" applyBorder="1" applyAlignment="1">
      <alignment horizontal="left" vertical="center"/>
    </xf>
    <xf numFmtId="0" fontId="9" fillId="0" borderId="12" xfId="105" applyNumberFormat="1" applyFont="1" applyFill="1" applyBorder="1" applyAlignment="1" applyProtection="1">
      <alignment vertical="center"/>
      <protection/>
    </xf>
    <xf numFmtId="0" fontId="8" fillId="0" borderId="12" xfId="105" applyFont="1" applyFill="1" applyBorder="1" applyAlignment="1">
      <alignment horizontal="left" vertical="center"/>
    </xf>
    <xf numFmtId="192" fontId="8" fillId="0" borderId="12" xfId="105" applyNumberFormat="1" applyFont="1" applyFill="1" applyBorder="1" applyAlignment="1">
      <alignment horizontal="left" vertical="center" wrapText="1"/>
    </xf>
    <xf numFmtId="0" fontId="9" fillId="0" borderId="12" xfId="240" applyFont="1" applyFill="1" applyBorder="1" applyAlignment="1">
      <alignment horizontal="left" vertical="center"/>
    </xf>
    <xf numFmtId="0" fontId="10" fillId="0" borderId="0" xfId="0" applyFont="1" applyFill="1" applyBorder="1" applyAlignment="1">
      <alignment vertical="center"/>
    </xf>
    <xf numFmtId="191" fontId="0" fillId="0" borderId="12" xfId="0" applyNumberFormat="1" applyFont="1" applyFill="1" applyBorder="1" applyAlignment="1">
      <alignment horizontal="right" vertical="center" wrapText="1"/>
    </xf>
    <xf numFmtId="0" fontId="0" fillId="0" borderId="12" xfId="0" applyFont="1" applyFill="1" applyBorder="1" applyAlignment="1">
      <alignment vertical="center"/>
    </xf>
    <xf numFmtId="0" fontId="8" fillId="0" borderId="12" xfId="105" applyFont="1" applyFill="1" applyBorder="1" applyAlignment="1">
      <alignment horizontal="center" vertical="center"/>
    </xf>
    <xf numFmtId="191" fontId="8" fillId="0" borderId="12" xfId="105" applyNumberFormat="1" applyFont="1" applyFill="1" applyBorder="1" applyAlignment="1">
      <alignment horizontal="right" vertical="center" wrapText="1"/>
    </xf>
    <xf numFmtId="0" fontId="7" fillId="0" borderId="0" xfId="26" applyFont="1" applyFill="1" applyBorder="1" applyAlignment="1">
      <alignment horizontal="center" vertical="center" wrapText="1"/>
    </xf>
    <xf numFmtId="0" fontId="4" fillId="0" borderId="0" xfId="26" applyFont="1" applyFill="1" applyBorder="1" applyAlignment="1">
      <alignment vertical="center" wrapText="1"/>
    </xf>
    <xf numFmtId="0" fontId="0" fillId="0" borderId="0" xfId="238" applyFont="1" applyFill="1" applyAlignment="1">
      <alignment/>
    </xf>
    <xf numFmtId="0" fontId="0" fillId="0" borderId="14" xfId="238" applyFont="1" applyFill="1" applyBorder="1" applyAlignment="1">
      <alignment horizontal="right" vertical="center"/>
    </xf>
    <xf numFmtId="0" fontId="2" fillId="0" borderId="12" xfId="0" applyFont="1" applyFill="1" applyBorder="1" applyAlignment="1">
      <alignment horizontal="center" vertical="center" wrapText="1"/>
    </xf>
    <xf numFmtId="0" fontId="2" fillId="0" borderId="12" xfId="238" applyFont="1" applyFill="1" applyBorder="1" applyAlignment="1">
      <alignment horizontal="center" vertical="center" wrapText="1"/>
    </xf>
    <xf numFmtId="0" fontId="0" fillId="0" borderId="12" xfId="26" applyFont="1" applyFill="1" applyBorder="1" applyAlignment="1">
      <alignment horizontal="left" vertical="center"/>
    </xf>
    <xf numFmtId="0" fontId="0" fillId="0" borderId="12" xfId="239" applyNumberFormat="1" applyFont="1" applyFill="1" applyBorder="1" applyAlignment="1" applyProtection="1">
      <alignment vertical="center"/>
      <protection/>
    </xf>
    <xf numFmtId="0" fontId="2" fillId="0" borderId="12" xfId="239" applyNumberFormat="1" applyFont="1" applyFill="1" applyBorder="1" applyAlignment="1" applyProtection="1">
      <alignment vertical="center"/>
      <protection/>
    </xf>
    <xf numFmtId="0" fontId="0" fillId="0" borderId="0" xfId="238" applyFont="1" applyFill="1" applyAlignment="1">
      <alignment horizontal="right"/>
    </xf>
    <xf numFmtId="0" fontId="9" fillId="0" borderId="12" xfId="135" applyFont="1" applyFill="1" applyBorder="1" applyAlignment="1">
      <alignment vertical="center"/>
    </xf>
    <xf numFmtId="0" fontId="11" fillId="0" borderId="12" xfId="135" applyFont="1" applyFill="1" applyBorder="1" applyAlignment="1">
      <alignment vertical="center"/>
    </xf>
    <xf numFmtId="192" fontId="2" fillId="0" borderId="12" xfId="239" applyNumberFormat="1" applyFont="1" applyFill="1" applyBorder="1" applyAlignment="1" applyProtection="1">
      <alignment vertical="center"/>
      <protection/>
    </xf>
    <xf numFmtId="0" fontId="2" fillId="0" borderId="12" xfId="26" applyFont="1" applyFill="1" applyBorder="1" applyAlignment="1">
      <alignment horizontal="center" vertical="center"/>
    </xf>
    <xf numFmtId="0" fontId="0" fillId="0" borderId="0" xfId="0" applyFont="1" applyBorder="1" applyAlignment="1">
      <alignment vertical="center"/>
    </xf>
    <xf numFmtId="0" fontId="0" fillId="0" borderId="0" xfId="381" applyFont="1" applyBorder="1" applyAlignment="1">
      <alignment/>
      <protection/>
    </xf>
    <xf numFmtId="0" fontId="0" fillId="0" borderId="0" xfId="0" applyFont="1" applyBorder="1" applyAlignment="1">
      <alignment/>
    </xf>
    <xf numFmtId="0" fontId="12" fillId="0" borderId="0" xfId="442" applyFont="1" applyFill="1" applyBorder="1" applyAlignment="1">
      <alignment vertical="center"/>
      <protection/>
    </xf>
    <xf numFmtId="0" fontId="4" fillId="0" borderId="0" xfId="372" applyFont="1" applyFill="1" applyBorder="1" applyAlignment="1">
      <alignment horizontal="center" vertical="center" wrapText="1"/>
      <protection/>
    </xf>
    <xf numFmtId="0" fontId="0" fillId="0" borderId="14" xfId="372" applyFont="1" applyBorder="1" applyAlignment="1">
      <alignment vertical="center"/>
      <protection/>
    </xf>
    <xf numFmtId="0" fontId="0" fillId="0" borderId="14" xfId="372" applyFont="1" applyBorder="1" applyAlignment="1">
      <alignment horizontal="right" vertical="center" wrapText="1"/>
      <protection/>
    </xf>
    <xf numFmtId="0" fontId="2" fillId="0" borderId="15" xfId="372" applyFont="1" applyBorder="1" applyAlignment="1">
      <alignment horizontal="center" vertical="center" wrapText="1"/>
      <protection/>
    </xf>
    <xf numFmtId="0" fontId="0" fillId="0" borderId="12" xfId="372" applyFont="1" applyFill="1" applyBorder="1" applyAlignment="1">
      <alignment horizontal="left" vertical="center" wrapText="1"/>
      <protection/>
    </xf>
    <xf numFmtId="191" fontId="0" fillId="0" borderId="12" xfId="104" applyNumberFormat="1" applyFont="1" applyFill="1" applyBorder="1" applyAlignment="1">
      <alignment horizontal="center" vertical="center"/>
    </xf>
    <xf numFmtId="0" fontId="0" fillId="0" borderId="12" xfId="372" applyFont="1" applyBorder="1" applyAlignment="1">
      <alignment horizontal="left" vertical="center" wrapText="1"/>
      <protection/>
    </xf>
    <xf numFmtId="0" fontId="0" fillId="0" borderId="0" xfId="381" applyFont="1" applyFill="1" applyBorder="1" applyAlignment="1">
      <alignment/>
      <protection/>
    </xf>
    <xf numFmtId="0" fontId="0" fillId="0" borderId="0" xfId="206">
      <alignment/>
      <protection/>
    </xf>
    <xf numFmtId="0" fontId="12" fillId="0" borderId="0" xfId="0" applyFont="1" applyAlignment="1">
      <alignment vertical="center"/>
    </xf>
    <xf numFmtId="0" fontId="7" fillId="0" borderId="0" xfId="206" applyNumberFormat="1" applyFont="1" applyFill="1" applyAlignment="1" applyProtection="1">
      <alignment horizontal="center" vertical="center"/>
      <protection/>
    </xf>
    <xf numFmtId="0" fontId="7" fillId="0" borderId="0" xfId="206" applyNumberFormat="1" applyFont="1" applyFill="1" applyAlignment="1" applyProtection="1">
      <alignment vertical="center"/>
      <protection/>
    </xf>
    <xf numFmtId="0" fontId="0" fillId="0" borderId="0" xfId="206" applyNumberFormat="1" applyFont="1" applyFill="1" applyAlignment="1" applyProtection="1">
      <alignment horizontal="right" vertical="center"/>
      <protection/>
    </xf>
    <xf numFmtId="0" fontId="0" fillId="0" borderId="0" xfId="206" applyAlignment="1">
      <alignment horizontal="right"/>
      <protection/>
    </xf>
    <xf numFmtId="0" fontId="2" fillId="0" borderId="12" xfId="0" applyNumberFormat="1" applyFont="1" applyFill="1" applyBorder="1" applyAlignment="1" applyProtection="1">
      <alignment horizontal="center" vertical="center"/>
      <protection/>
    </xf>
    <xf numFmtId="0" fontId="2" fillId="0" borderId="15" xfId="0" applyFont="1" applyBorder="1" applyAlignment="1">
      <alignment horizontal="center" vertical="center"/>
    </xf>
    <xf numFmtId="0" fontId="0" fillId="0" borderId="12" xfId="0" applyNumberFormat="1" applyFont="1" applyFill="1" applyBorder="1" applyAlignment="1" applyProtection="1">
      <alignment horizontal="right" vertical="center"/>
      <protection/>
    </xf>
    <xf numFmtId="192" fontId="1" fillId="0" borderId="12" xfId="0" applyNumberFormat="1" applyFont="1" applyFill="1" applyBorder="1" applyAlignment="1">
      <alignment horizontal="right" vertical="center"/>
    </xf>
    <xf numFmtId="0" fontId="2" fillId="0" borderId="12" xfId="0" applyFont="1" applyFill="1" applyBorder="1" applyAlignment="1">
      <alignment vertical="center"/>
    </xf>
    <xf numFmtId="0" fontId="0" fillId="0" borderId="12" xfId="0" applyNumberFormat="1" applyFont="1" applyFill="1" applyBorder="1" applyAlignment="1" applyProtection="1">
      <alignment vertical="center"/>
      <protection/>
    </xf>
    <xf numFmtId="0" fontId="13" fillId="0" borderId="12" xfId="0" applyNumberFormat="1" applyFont="1" applyFill="1" applyBorder="1" applyAlignment="1" applyProtection="1">
      <alignment vertical="center"/>
      <protection/>
    </xf>
    <xf numFmtId="3" fontId="13" fillId="30" borderId="12" xfId="0" applyNumberFormat="1" applyFont="1" applyFill="1" applyBorder="1" applyAlignment="1" applyProtection="1">
      <alignment horizontal="right" vertical="center"/>
      <protection/>
    </xf>
    <xf numFmtId="0" fontId="0" fillId="0" borderId="12" xfId="0" applyFont="1" applyFill="1" applyBorder="1" applyAlignment="1">
      <alignment vertical="center"/>
    </xf>
    <xf numFmtId="0" fontId="0" fillId="0" borderId="12" xfId="206" applyBorder="1">
      <alignment/>
      <protection/>
    </xf>
    <xf numFmtId="0" fontId="0" fillId="0" borderId="12" xfId="206" applyBorder="1" applyAlignment="1">
      <alignment horizontal="right"/>
      <protection/>
    </xf>
    <xf numFmtId="192" fontId="0" fillId="0" borderId="12" xfId="0" applyNumberFormat="1" applyFont="1" applyFill="1" applyBorder="1" applyAlignment="1">
      <alignment horizontal="right" vertical="center"/>
    </xf>
    <xf numFmtId="0" fontId="2" fillId="0" borderId="16" xfId="27" applyFont="1" applyFill="1" applyBorder="1" applyAlignment="1">
      <alignment vertical="center"/>
    </xf>
    <xf numFmtId="0" fontId="0" fillId="0" borderId="12" xfId="27" applyFont="1" applyFill="1" applyBorder="1" applyAlignment="1">
      <alignment vertical="center"/>
    </xf>
    <xf numFmtId="0" fontId="0" fillId="0" borderId="0" xfId="0" applyFill="1" applyAlignment="1">
      <alignment/>
    </xf>
    <xf numFmtId="0" fontId="4" fillId="0" borderId="0" xfId="0" applyNumberFormat="1" applyFont="1" applyFill="1" applyAlignment="1" applyProtection="1">
      <alignment horizontal="center" vertical="center"/>
      <protection/>
    </xf>
    <xf numFmtId="0" fontId="13" fillId="0" borderId="0" xfId="0" applyFont="1" applyFill="1" applyAlignment="1">
      <alignment vertical="center"/>
    </xf>
    <xf numFmtId="0" fontId="13" fillId="0" borderId="0" xfId="0" applyFont="1" applyFill="1" applyAlignment="1">
      <alignment horizontal="right" vertical="center"/>
    </xf>
    <xf numFmtId="0" fontId="14" fillId="0" borderId="12" xfId="0" applyNumberFormat="1" applyFont="1" applyFill="1" applyBorder="1" applyAlignment="1" applyProtection="1">
      <alignment horizontal="center" vertical="center"/>
      <protection/>
    </xf>
    <xf numFmtId="0" fontId="14" fillId="0" borderId="12" xfId="0" applyNumberFormat="1" applyFont="1" applyFill="1" applyBorder="1" applyAlignment="1" applyProtection="1">
      <alignment horizontal="left" vertical="center"/>
      <protection/>
    </xf>
    <xf numFmtId="3" fontId="13" fillId="0" borderId="12" xfId="0" applyNumberFormat="1" applyFont="1" applyFill="1" applyBorder="1" applyAlignment="1" applyProtection="1">
      <alignment horizontal="right" vertical="center"/>
      <protection/>
    </xf>
    <xf numFmtId="0" fontId="13" fillId="0" borderId="12" xfId="0" applyNumberFormat="1" applyFont="1" applyFill="1" applyBorder="1" applyAlignment="1" applyProtection="1">
      <alignment horizontal="left" vertical="center"/>
      <protection/>
    </xf>
    <xf numFmtId="0" fontId="14" fillId="0" borderId="12" xfId="0" applyNumberFormat="1" applyFont="1" applyFill="1" applyBorder="1" applyAlignment="1" applyProtection="1">
      <alignment vertical="center"/>
      <protection/>
    </xf>
    <xf numFmtId="0" fontId="0" fillId="0" borderId="0" xfId="0" applyFill="1" applyAlignment="1">
      <alignment vertical="center" wrapText="1"/>
    </xf>
    <xf numFmtId="0" fontId="0" fillId="0" borderId="0" xfId="0" applyFill="1" applyAlignment="1">
      <alignment vertical="center"/>
    </xf>
    <xf numFmtId="193" fontId="0" fillId="0" borderId="0" xfId="0" applyNumberFormat="1" applyFill="1" applyAlignment="1">
      <alignment vertical="center"/>
    </xf>
    <xf numFmtId="0" fontId="6" fillId="0" borderId="0" xfId="0" applyFont="1" applyFill="1" applyAlignment="1">
      <alignment vertical="center" wrapText="1"/>
    </xf>
    <xf numFmtId="0" fontId="7" fillId="0" borderId="0" xfId="0" applyFont="1" applyFill="1" applyAlignment="1">
      <alignment horizontal="center"/>
    </xf>
    <xf numFmtId="193" fontId="7" fillId="0" borderId="0" xfId="0" applyNumberFormat="1" applyFont="1" applyFill="1" applyAlignment="1">
      <alignment horizontal="center"/>
    </xf>
    <xf numFmtId="0" fontId="15" fillId="0" borderId="0" xfId="0" applyFont="1" applyFill="1" applyAlignment="1">
      <alignment horizontal="center" wrapText="1"/>
    </xf>
    <xf numFmtId="0" fontId="15" fillId="0" borderId="0" xfId="0" applyFont="1" applyFill="1" applyAlignment="1">
      <alignment horizontal="center"/>
    </xf>
    <xf numFmtId="193" fontId="15" fillId="0" borderId="0" xfId="0" applyNumberFormat="1" applyFont="1" applyFill="1" applyAlignment="1">
      <alignment horizontal="center"/>
    </xf>
    <xf numFmtId="0" fontId="0" fillId="0" borderId="0" xfId="0" applyFont="1" applyFill="1" applyAlignment="1">
      <alignment horizontal="right"/>
    </xf>
    <xf numFmtId="0" fontId="2" fillId="0" borderId="16" xfId="0" applyFont="1" applyFill="1" applyBorder="1" applyAlignment="1">
      <alignment horizontal="center" vertical="center" wrapText="1"/>
    </xf>
    <xf numFmtId="193" fontId="2" fillId="0" borderId="17" xfId="0" applyNumberFormat="1" applyFont="1" applyFill="1" applyBorder="1" applyAlignment="1">
      <alignment horizontal="center" vertical="center" wrapText="1"/>
    </xf>
    <xf numFmtId="193" fontId="2" fillId="27" borderId="12"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444" applyFont="1" applyFill="1" applyBorder="1" applyAlignment="1">
      <alignment horizontal="center" vertical="center" wrapText="1"/>
      <protection/>
    </xf>
    <xf numFmtId="0" fontId="2" fillId="0" borderId="12" xfId="0" applyFont="1" applyFill="1" applyBorder="1" applyAlignment="1">
      <alignment horizontal="right" vertical="center"/>
    </xf>
    <xf numFmtId="193" fontId="2" fillId="0" borderId="12" xfId="0" applyNumberFormat="1" applyFont="1" applyFill="1" applyBorder="1" applyAlignment="1">
      <alignment vertical="center"/>
    </xf>
    <xf numFmtId="193" fontId="2" fillId="27" borderId="12" xfId="0" applyNumberFormat="1" applyFont="1" applyFill="1" applyBorder="1" applyAlignment="1">
      <alignment vertical="center"/>
    </xf>
    <xf numFmtId="0" fontId="2" fillId="0" borderId="12" xfId="0" applyFont="1" applyFill="1" applyBorder="1" applyAlignment="1">
      <alignment horizontal="left" vertical="center" wrapText="1"/>
    </xf>
    <xf numFmtId="0" fontId="0" fillId="0" borderId="12" xfId="0" applyFont="1" applyFill="1" applyBorder="1" applyAlignment="1">
      <alignment horizontal="right" vertical="center"/>
    </xf>
    <xf numFmtId="193" fontId="0" fillId="0" borderId="12" xfId="0" applyNumberFormat="1" applyFont="1" applyFill="1" applyBorder="1" applyAlignment="1">
      <alignment vertical="center"/>
    </xf>
    <xf numFmtId="193" fontId="0" fillId="27" borderId="12" xfId="0" applyNumberFormat="1" applyFont="1" applyFill="1" applyBorder="1" applyAlignment="1">
      <alignment vertical="center"/>
    </xf>
    <xf numFmtId="0" fontId="2" fillId="0" borderId="16" xfId="0" applyFont="1" applyFill="1" applyBorder="1" applyAlignment="1">
      <alignment horizontal="left" vertical="center" wrapText="1"/>
    </xf>
    <xf numFmtId="0" fontId="0" fillId="0" borderId="12" xfId="0" applyNumberFormat="1" applyFont="1" applyFill="1" applyBorder="1" applyAlignment="1">
      <alignment vertical="center"/>
    </xf>
    <xf numFmtId="0" fontId="2" fillId="0" borderId="12" xfId="0" applyFont="1" applyFill="1" applyBorder="1" applyAlignment="1">
      <alignment vertical="center" wrapText="1"/>
    </xf>
    <xf numFmtId="49"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lignment vertical="center"/>
    </xf>
    <xf numFmtId="0" fontId="16" fillId="0" borderId="0" xfId="0" applyFont="1" applyAlignment="1">
      <alignment vertical="center"/>
    </xf>
    <xf numFmtId="0" fontId="16" fillId="0" borderId="0" xfId="0" applyFont="1" applyFill="1" applyAlignment="1">
      <alignment vertical="center" wrapText="1"/>
    </xf>
    <xf numFmtId="0" fontId="16" fillId="0" borderId="0" xfId="0" applyFont="1" applyFill="1" applyAlignment="1">
      <alignment vertical="center"/>
    </xf>
    <xf numFmtId="0" fontId="7" fillId="0" borderId="0" xfId="0" applyFont="1" applyFill="1" applyAlignment="1">
      <alignment horizontal="center" vertical="center"/>
    </xf>
    <xf numFmtId="0" fontId="16" fillId="0" borderId="0" xfId="0" applyFont="1" applyAlignment="1">
      <alignment vertical="center" wrapText="1"/>
    </xf>
    <xf numFmtId="0" fontId="0" fillId="0" borderId="0" xfId="0" applyFont="1" applyAlignment="1">
      <alignment horizontal="right" vertical="center"/>
    </xf>
    <xf numFmtId="0" fontId="2" fillId="27" borderId="16" xfId="0" applyFont="1" applyFill="1" applyBorder="1" applyAlignment="1">
      <alignment horizontal="center" vertical="center" wrapText="1"/>
    </xf>
    <xf numFmtId="0" fontId="2" fillId="27" borderId="19" xfId="0" applyFont="1" applyFill="1" applyBorder="1" applyAlignment="1">
      <alignment horizontal="center" vertical="center" wrapText="1"/>
    </xf>
    <xf numFmtId="0" fontId="2" fillId="27" borderId="12" xfId="0" applyFont="1" applyFill="1" applyBorder="1" applyAlignment="1">
      <alignment horizontal="center" vertical="center" wrapText="1"/>
    </xf>
    <xf numFmtId="0" fontId="2" fillId="27" borderId="18" xfId="0" applyFont="1" applyFill="1" applyBorder="1" applyAlignment="1">
      <alignment horizontal="center" vertical="center" wrapText="1"/>
    </xf>
    <xf numFmtId="0" fontId="2" fillId="27" borderId="15" xfId="0" applyFont="1" applyFill="1" applyBorder="1" applyAlignment="1">
      <alignment horizontal="center" vertical="center" wrapText="1"/>
    </xf>
    <xf numFmtId="0" fontId="2" fillId="27" borderId="20" xfId="0" applyFont="1" applyFill="1" applyBorder="1" applyAlignment="1">
      <alignment horizontal="center" vertical="center" wrapText="1"/>
    </xf>
    <xf numFmtId="1" fontId="2" fillId="0" borderId="12" xfId="444" applyNumberFormat="1" applyFont="1" applyFill="1" applyBorder="1" applyAlignment="1">
      <alignment horizontal="right" vertical="center"/>
      <protection/>
    </xf>
    <xf numFmtId="193" fontId="0" fillId="0" borderId="12" xfId="444" applyNumberFormat="1" applyFont="1" applyFill="1" applyBorder="1" applyAlignment="1">
      <alignment horizontal="right" vertical="center"/>
      <protection/>
    </xf>
    <xf numFmtId="193" fontId="0" fillId="0" borderId="12" xfId="0" applyNumberFormat="1" applyFont="1" applyFill="1" applyBorder="1" applyAlignment="1">
      <alignment horizontal="right" vertical="center"/>
    </xf>
    <xf numFmtId="0" fontId="0" fillId="0" borderId="12" xfId="0" applyNumberFormat="1" applyFill="1" applyBorder="1" applyAlignment="1" applyProtection="1">
      <alignment vertical="center"/>
      <protection/>
    </xf>
    <xf numFmtId="0" fontId="2" fillId="0" borderId="12" xfId="0" applyNumberFormat="1" applyFont="1" applyFill="1" applyBorder="1" applyAlignment="1" applyProtection="1">
      <alignment vertical="center"/>
      <protection/>
    </xf>
    <xf numFmtId="0" fontId="2" fillId="0" borderId="12" xfId="0" applyNumberFormat="1" applyFont="1" applyFill="1" applyBorder="1" applyAlignment="1" applyProtection="1">
      <alignment horizontal="right" vertical="center"/>
      <protection/>
    </xf>
    <xf numFmtId="0" fontId="0" fillId="0" borderId="0" xfId="227" applyFont="1" applyBorder="1" applyAlignment="1">
      <alignment/>
      <protection/>
    </xf>
    <xf numFmtId="0" fontId="12" fillId="0" borderId="0" xfId="0" applyFont="1" applyBorder="1" applyAlignment="1">
      <alignment vertical="center"/>
    </xf>
    <xf numFmtId="0" fontId="4" fillId="0" borderId="0" xfId="370" applyFont="1" applyFill="1" applyBorder="1" applyAlignment="1">
      <alignment horizontal="center" vertical="center" wrapText="1"/>
      <protection/>
    </xf>
    <xf numFmtId="0" fontId="0" fillId="0" borderId="14" xfId="370" applyFont="1" applyBorder="1" applyAlignment="1">
      <alignment vertical="center"/>
      <protection/>
    </xf>
    <xf numFmtId="0" fontId="0" fillId="0" borderId="14" xfId="370" applyFont="1" applyBorder="1" applyAlignment="1">
      <alignment horizontal="right" vertical="center" wrapText="1"/>
      <protection/>
    </xf>
    <xf numFmtId="0" fontId="2" fillId="0" borderId="15" xfId="370" applyFont="1" applyBorder="1" applyAlignment="1">
      <alignment horizontal="center" vertical="center" wrapText="1"/>
      <protection/>
    </xf>
    <xf numFmtId="0" fontId="0" fillId="0" borderId="12" xfId="370" applyFont="1" applyFill="1" applyBorder="1" applyAlignment="1">
      <alignment horizontal="left" vertical="center" wrapText="1"/>
      <protection/>
    </xf>
    <xf numFmtId="0" fontId="0" fillId="0" borderId="12" xfId="370" applyFont="1" applyBorder="1" applyAlignment="1">
      <alignment horizontal="left" vertical="center" wrapText="1"/>
      <protection/>
    </xf>
    <xf numFmtId="0" fontId="0" fillId="0" borderId="0" xfId="227" applyFont="1" applyFill="1" applyBorder="1" applyAlignment="1">
      <alignment/>
      <protection/>
    </xf>
    <xf numFmtId="0" fontId="0" fillId="0" borderId="0" xfId="0" applyFont="1" applyFill="1" applyAlignment="1">
      <alignment/>
    </xf>
    <xf numFmtId="0" fontId="12" fillId="0" borderId="0" xfId="0" applyFont="1" applyFill="1" applyAlignment="1">
      <alignment/>
    </xf>
    <xf numFmtId="0" fontId="4" fillId="0" borderId="0" xfId="0" applyFont="1" applyFill="1" applyAlignment="1">
      <alignment horizontal="center" vertical="center"/>
    </xf>
    <xf numFmtId="1" fontId="0" fillId="0" borderId="0" xfId="0" applyNumberFormat="1" applyFont="1" applyFill="1" applyAlignment="1">
      <alignment horizontal="center" vertical="center"/>
    </xf>
    <xf numFmtId="1" fontId="0" fillId="0" borderId="0" xfId="0" applyNumberFormat="1" applyFont="1" applyFill="1" applyAlignment="1">
      <alignment horizontal="right" vertical="center"/>
    </xf>
    <xf numFmtId="0" fontId="2" fillId="0" borderId="12" xfId="0" applyFont="1" applyFill="1" applyBorder="1" applyAlignment="1">
      <alignment horizontal="center" vertical="center"/>
    </xf>
    <xf numFmtId="49" fontId="2" fillId="0" borderId="12" xfId="0" applyNumberFormat="1" applyFont="1" applyFill="1" applyBorder="1" applyAlignment="1" applyProtection="1">
      <alignment horizontal="centerContinuous" vertical="center"/>
      <protection/>
    </xf>
    <xf numFmtId="0" fontId="0" fillId="0" borderId="12" xfId="0" applyFont="1" applyFill="1" applyBorder="1" applyAlignment="1">
      <alignment horizontal="center" vertical="center"/>
    </xf>
    <xf numFmtId="191" fontId="0" fillId="0" borderId="12" xfId="0" applyNumberFormat="1" applyFont="1" applyFill="1" applyBorder="1" applyAlignment="1" applyProtection="1">
      <alignment horizontal="right" vertical="center"/>
      <protection/>
    </xf>
    <xf numFmtId="191" fontId="0" fillId="0" borderId="18" xfId="0" applyNumberFormat="1" applyFont="1" applyFill="1" applyBorder="1" applyAlignment="1" applyProtection="1">
      <alignment horizontal="right" vertical="center"/>
      <protection/>
    </xf>
    <xf numFmtId="0" fontId="0" fillId="0" borderId="12" xfId="0" applyNumberFormat="1" applyFont="1" applyFill="1" applyBorder="1" applyAlignment="1">
      <alignment horizontal="center" vertical="center"/>
    </xf>
    <xf numFmtId="0" fontId="0" fillId="0" borderId="12" xfId="0" applyNumberFormat="1" applyFont="1" applyFill="1" applyBorder="1" applyAlignment="1" applyProtection="1">
      <alignment horizontal="center" vertical="center"/>
      <protection/>
    </xf>
    <xf numFmtId="0" fontId="0" fillId="0" borderId="0" xfId="0" applyFont="1" applyFill="1" applyBorder="1" applyAlignment="1">
      <alignment/>
    </xf>
    <xf numFmtId="191" fontId="2" fillId="0" borderId="12" xfId="0" applyNumberFormat="1" applyFont="1" applyFill="1" applyBorder="1" applyAlignment="1" applyProtection="1">
      <alignment horizontal="right" vertical="center"/>
      <protection/>
    </xf>
    <xf numFmtId="0" fontId="0" fillId="0" borderId="0" xfId="0" applyFont="1" applyFill="1" applyAlignment="1">
      <alignment horizontal="center" wrapText="1"/>
    </xf>
    <xf numFmtId="3" fontId="3" fillId="0" borderId="0" xfId="206" applyNumberFormat="1" applyFont="1" applyFill="1">
      <alignment/>
      <protection/>
    </xf>
    <xf numFmtId="3" fontId="1" fillId="0" borderId="0" xfId="206" applyNumberFormat="1" applyFont="1" applyFill="1" applyAlignment="1">
      <alignment vertical="top"/>
      <protection/>
    </xf>
    <xf numFmtId="3" fontId="17" fillId="0" borderId="0" xfId="206" applyNumberFormat="1" applyFont="1" applyFill="1">
      <alignment/>
      <protection/>
    </xf>
    <xf numFmtId="3" fontId="17" fillId="0" borderId="0" xfId="206" applyNumberFormat="1" applyFont="1" applyFill="1" applyAlignment="1">
      <alignment vertical="center"/>
      <protection/>
    </xf>
    <xf numFmtId="3" fontId="1" fillId="0" borderId="0" xfId="206" applyNumberFormat="1" applyFont="1" applyFill="1" applyAlignment="1">
      <alignment vertical="center"/>
      <protection/>
    </xf>
    <xf numFmtId="3" fontId="0" fillId="0" borderId="0" xfId="206" applyNumberFormat="1" applyFill="1">
      <alignment/>
      <protection/>
    </xf>
    <xf numFmtId="3" fontId="0" fillId="0" borderId="0" xfId="206" applyNumberFormat="1" applyFill="1" applyAlignment="1">
      <alignment horizontal="center" vertical="center"/>
      <protection/>
    </xf>
    <xf numFmtId="3" fontId="7" fillId="0" borderId="0" xfId="206" applyNumberFormat="1" applyFont="1" applyFill="1" applyAlignment="1">
      <alignment horizontal="center"/>
      <protection/>
    </xf>
    <xf numFmtId="3" fontId="7" fillId="0" borderId="0" xfId="206" applyNumberFormat="1" applyFont="1" applyFill="1" applyAlignment="1">
      <alignment/>
      <protection/>
    </xf>
    <xf numFmtId="3" fontId="0" fillId="0" borderId="21" xfId="206" applyNumberFormat="1" applyFont="1" applyFill="1" applyBorder="1" applyAlignment="1">
      <alignment horizontal="right"/>
      <protection/>
    </xf>
    <xf numFmtId="3" fontId="1" fillId="0" borderId="0" xfId="206" applyNumberFormat="1" applyFont="1" applyFill="1" applyAlignment="1">
      <alignment horizontal="right" vertical="top"/>
      <protection/>
    </xf>
    <xf numFmtId="0" fontId="2" fillId="0" borderId="12" xfId="443" applyNumberFormat="1" applyFont="1" applyFill="1" applyBorder="1" applyAlignment="1" applyProtection="1">
      <alignment horizontal="center" vertical="center"/>
      <protection/>
    </xf>
    <xf numFmtId="3" fontId="2" fillId="0" borderId="12" xfId="443" applyNumberFormat="1" applyFont="1" applyFill="1" applyBorder="1" applyAlignment="1" applyProtection="1">
      <alignment horizontal="center" vertical="center"/>
      <protection/>
    </xf>
    <xf numFmtId="3" fontId="2" fillId="0" borderId="12" xfId="443" applyNumberFormat="1" applyFont="1" applyFill="1" applyBorder="1" applyAlignment="1" applyProtection="1">
      <alignment horizontal="right" vertical="center"/>
      <protection/>
    </xf>
    <xf numFmtId="3" fontId="0" fillId="0" borderId="12" xfId="443" applyNumberFormat="1" applyFont="1" applyFill="1" applyBorder="1" applyAlignment="1" applyProtection="1">
      <alignment horizontal="left" vertical="center" indent="1"/>
      <protection/>
    </xf>
    <xf numFmtId="0" fontId="0" fillId="0" borderId="12" xfId="443" applyNumberFormat="1" applyFont="1" applyFill="1" applyBorder="1" applyAlignment="1" applyProtection="1">
      <alignment horizontal="right" vertical="center"/>
      <protection/>
    </xf>
    <xf numFmtId="3" fontId="1" fillId="0" borderId="12" xfId="443" applyNumberFormat="1" applyFont="1" applyFill="1" applyBorder="1" applyAlignment="1" applyProtection="1">
      <alignment horizontal="left" vertical="center" indent="2"/>
      <protection/>
    </xf>
    <xf numFmtId="3" fontId="0" fillId="0" borderId="12" xfId="443" applyNumberFormat="1" applyFont="1" applyFill="1" applyBorder="1" applyAlignment="1" applyProtection="1">
      <alignment horizontal="left" vertical="center" indent="2"/>
      <protection/>
    </xf>
    <xf numFmtId="3" fontId="0" fillId="0" borderId="12" xfId="443" applyNumberFormat="1" applyFont="1" applyFill="1" applyBorder="1" applyAlignment="1" applyProtection="1">
      <alignment horizontal="right" vertical="center" indent="1"/>
      <protection/>
    </xf>
    <xf numFmtId="0" fontId="1" fillId="0" borderId="22" xfId="0" applyNumberFormat="1" applyFont="1" applyFill="1" applyBorder="1" applyAlignment="1" applyProtection="1">
      <alignment horizontal="left" vertical="center"/>
      <protection/>
    </xf>
    <xf numFmtId="0" fontId="1" fillId="0" borderId="12" xfId="0" applyFont="1" applyFill="1" applyBorder="1" applyAlignment="1" applyProtection="1">
      <alignment horizontal="right" vertical="center"/>
      <protection locked="0"/>
    </xf>
    <xf numFmtId="0" fontId="1" fillId="0" borderId="22" xfId="0" applyNumberFormat="1" applyFont="1" applyFill="1" applyBorder="1" applyAlignment="1" applyProtection="1">
      <alignment horizontal="left" vertical="center"/>
      <protection/>
    </xf>
    <xf numFmtId="0" fontId="1" fillId="0" borderId="12" xfId="0" applyFont="1" applyFill="1" applyBorder="1" applyAlignment="1" applyProtection="1">
      <alignment vertical="center"/>
      <protection locked="0"/>
    </xf>
    <xf numFmtId="0" fontId="82" fillId="0" borderId="12" xfId="0" applyFont="1" applyFill="1" applyBorder="1" applyAlignment="1" applyProtection="1">
      <alignment vertical="center"/>
      <protection locked="0"/>
    </xf>
    <xf numFmtId="0" fontId="82" fillId="31" borderId="12" xfId="0" applyFont="1" applyFill="1" applyBorder="1" applyAlignment="1" applyProtection="1">
      <alignment vertical="center"/>
      <protection locked="0"/>
    </xf>
    <xf numFmtId="3" fontId="13" fillId="0" borderId="0" xfId="206" applyNumberFormat="1" applyFont="1" applyFill="1">
      <alignment/>
      <protection/>
    </xf>
    <xf numFmtId="3" fontId="13" fillId="0" borderId="0" xfId="206" applyNumberFormat="1" applyFont="1" applyFill="1" applyAlignment="1">
      <alignment horizontal="center" vertical="center"/>
      <protection/>
    </xf>
    <xf numFmtId="0" fontId="13" fillId="0" borderId="0" xfId="0" applyNumberFormat="1" applyFont="1" applyFill="1" applyAlignment="1" applyProtection="1">
      <alignment horizontal="right" vertical="center"/>
      <protection/>
    </xf>
    <xf numFmtId="0" fontId="0" fillId="31" borderId="0" xfId="0" applyFill="1" applyAlignment="1">
      <alignment horizontal="center" vertical="center"/>
    </xf>
    <xf numFmtId="0" fontId="0" fillId="31" borderId="0" xfId="0" applyFill="1" applyAlignment="1">
      <alignment vertical="center"/>
    </xf>
    <xf numFmtId="0" fontId="0" fillId="31" borderId="0" xfId="0" applyFill="1" applyAlignment="1">
      <alignment horizontal="right" vertical="center"/>
    </xf>
    <xf numFmtId="0" fontId="0" fillId="31" borderId="0" xfId="0" applyFont="1" applyFill="1" applyAlignment="1">
      <alignment vertical="center"/>
    </xf>
    <xf numFmtId="0" fontId="83" fillId="31" borderId="0" xfId="0" applyFont="1" applyFill="1" applyAlignment="1">
      <alignment horizontal="center" vertical="center"/>
    </xf>
    <xf numFmtId="0" fontId="83" fillId="31" borderId="0" xfId="0" applyFont="1" applyFill="1" applyAlignment="1">
      <alignment horizontal="right" vertical="center"/>
    </xf>
    <xf numFmtId="0" fontId="2" fillId="31" borderId="12" xfId="0" applyNumberFormat="1" applyFont="1" applyFill="1" applyBorder="1" applyAlignment="1" applyProtection="1">
      <alignment horizontal="center" vertical="center" wrapText="1"/>
      <protection/>
    </xf>
    <xf numFmtId="0" fontId="2" fillId="31" borderId="12" xfId="0" applyNumberFormat="1" applyFont="1" applyFill="1" applyBorder="1" applyAlignment="1" applyProtection="1">
      <alignment horizontal="center" vertical="center"/>
      <protection/>
    </xf>
    <xf numFmtId="0" fontId="84" fillId="31" borderId="12" xfId="0" applyFont="1" applyFill="1" applyBorder="1" applyAlignment="1">
      <alignment horizontal="center" vertical="center"/>
    </xf>
    <xf numFmtId="0" fontId="2" fillId="31" borderId="12" xfId="0" applyNumberFormat="1" applyFont="1" applyFill="1" applyBorder="1" applyAlignment="1" applyProtection="1">
      <alignment horizontal="left" vertical="center"/>
      <protection/>
    </xf>
    <xf numFmtId="3" fontId="0" fillId="31" borderId="12" xfId="0" applyNumberFormat="1" applyFont="1" applyFill="1" applyBorder="1" applyAlignment="1" applyProtection="1">
      <alignment horizontal="right" vertical="center"/>
      <protection/>
    </xf>
    <xf numFmtId="0" fontId="0" fillId="31" borderId="12" xfId="0" applyNumberFormat="1" applyFont="1" applyFill="1" applyBorder="1" applyAlignment="1" applyProtection="1">
      <alignment horizontal="left" vertical="center"/>
      <protection/>
    </xf>
    <xf numFmtId="0" fontId="85" fillId="31" borderId="12" xfId="0" applyFont="1" applyFill="1" applyBorder="1" applyAlignment="1">
      <alignment vertical="center"/>
    </xf>
    <xf numFmtId="192" fontId="85" fillId="31" borderId="12" xfId="0" applyNumberFormat="1" applyFont="1" applyFill="1" applyBorder="1" applyAlignment="1">
      <alignment horizontal="right" vertical="center"/>
    </xf>
    <xf numFmtId="0" fontId="2" fillId="8" borderId="0" xfId="0" applyFont="1" applyFill="1" applyAlignment="1">
      <alignment vertical="center"/>
    </xf>
    <xf numFmtId="0" fontId="2" fillId="0" borderId="0" xfId="0" applyFont="1" applyFill="1" applyAlignment="1">
      <alignment vertical="center"/>
    </xf>
    <xf numFmtId="0" fontId="0" fillId="8" borderId="0" xfId="0" applyFill="1" applyAlignment="1">
      <alignment vertical="center"/>
    </xf>
    <xf numFmtId="0" fontId="0" fillId="0" borderId="0" xfId="0" applyFont="1" applyFill="1" applyAlignment="1">
      <alignment vertical="center" wrapText="1"/>
    </xf>
    <xf numFmtId="191" fontId="0" fillId="0" borderId="0" xfId="0" applyNumberFormat="1" applyFont="1" applyFill="1" applyAlignment="1">
      <alignment horizontal="center" vertical="center"/>
    </xf>
    <xf numFmtId="192" fontId="0" fillId="0" borderId="0" xfId="0" applyNumberFormat="1" applyFont="1" applyFill="1" applyAlignment="1">
      <alignment horizontal="center" vertical="center"/>
    </xf>
    <xf numFmtId="0" fontId="0" fillId="0" borderId="0" xfId="0" applyFont="1" applyFill="1" applyAlignment="1">
      <alignment horizontal="center" vertical="center"/>
    </xf>
    <xf numFmtId="190" fontId="0" fillId="0" borderId="0" xfId="0" applyNumberFormat="1" applyFont="1" applyFill="1" applyAlignment="1">
      <alignment vertical="center"/>
    </xf>
    <xf numFmtId="193" fontId="0" fillId="0" borderId="0" xfId="0" applyNumberFormat="1" applyFont="1" applyFill="1" applyAlignment="1">
      <alignment vertical="center"/>
    </xf>
    <xf numFmtId="191" fontId="10" fillId="0" borderId="0"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192"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190" fontId="0" fillId="0" borderId="0" xfId="0" applyNumberFormat="1" applyFont="1" applyFill="1" applyBorder="1" applyAlignment="1">
      <alignment vertical="center"/>
    </xf>
    <xf numFmtId="0" fontId="7" fillId="0" borderId="0" xfId="0" applyFont="1" applyFill="1" applyBorder="1" applyAlignment="1">
      <alignment horizontal="center" vertical="center" wrapText="1"/>
    </xf>
    <xf numFmtId="193" fontId="7" fillId="0" borderId="0" xfId="0" applyNumberFormat="1" applyFont="1" applyFill="1" applyBorder="1" applyAlignment="1">
      <alignment horizontal="center" vertical="center" wrapText="1"/>
    </xf>
    <xf numFmtId="193" fontId="7" fillId="0" borderId="0" xfId="0" applyNumberFormat="1" applyFont="1" applyFill="1" applyAlignment="1">
      <alignment horizontal="center" vertical="center" wrapText="1"/>
    </xf>
    <xf numFmtId="0" fontId="0" fillId="0" borderId="0" xfId="0" applyFont="1" applyFill="1" applyBorder="1" applyAlignment="1">
      <alignment vertical="center" wrapText="1"/>
    </xf>
    <xf numFmtId="191" fontId="0" fillId="0" borderId="0" xfId="0" applyNumberFormat="1" applyFont="1" applyFill="1" applyBorder="1" applyAlignment="1">
      <alignment horizontal="center" vertical="center"/>
    </xf>
    <xf numFmtId="192"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190" fontId="1" fillId="0" borderId="0" xfId="0" applyNumberFormat="1" applyFont="1" applyFill="1" applyBorder="1" applyAlignment="1">
      <alignment horizontal="right" vertical="center"/>
    </xf>
    <xf numFmtId="193" fontId="0" fillId="0" borderId="0" xfId="0" applyNumberFormat="1" applyFont="1" applyFill="1" applyBorder="1" applyAlignment="1">
      <alignment horizontal="right" vertical="center"/>
    </xf>
    <xf numFmtId="191" fontId="2" fillId="0" borderId="12" xfId="315" applyNumberFormat="1" applyFont="1" applyFill="1" applyBorder="1" applyAlignment="1">
      <alignment horizontal="center" vertical="center"/>
      <protection/>
    </xf>
    <xf numFmtId="192" fontId="2" fillId="0" borderId="12" xfId="315" applyNumberFormat="1" applyFont="1" applyFill="1" applyBorder="1" applyAlignment="1">
      <alignment horizontal="center" vertical="center"/>
      <protection/>
    </xf>
    <xf numFmtId="189" fontId="2" fillId="0" borderId="12" xfId="315" applyNumberFormat="1" applyFont="1" applyFill="1" applyBorder="1" applyAlignment="1">
      <alignment horizontal="center" vertical="center"/>
      <protection/>
    </xf>
    <xf numFmtId="190" fontId="2" fillId="0" borderId="12" xfId="315" applyNumberFormat="1" applyFont="1" applyFill="1" applyBorder="1" applyAlignment="1">
      <alignment horizontal="center" vertical="center" wrapText="1"/>
      <protection/>
    </xf>
    <xf numFmtId="193" fontId="2" fillId="0" borderId="12" xfId="315" applyNumberFormat="1" applyFont="1" applyFill="1" applyBorder="1" applyAlignment="1">
      <alignment horizontal="center" vertical="center" wrapText="1"/>
      <protection/>
    </xf>
    <xf numFmtId="191" fontId="2" fillId="0" borderId="12" xfId="315" applyNumberFormat="1" applyFont="1" applyFill="1" applyBorder="1" applyAlignment="1">
      <alignment horizontal="right" vertical="center"/>
      <protection/>
    </xf>
    <xf numFmtId="190" fontId="2" fillId="0" borderId="12" xfId="0" applyNumberFormat="1" applyFont="1" applyFill="1" applyBorder="1" applyAlignment="1">
      <alignment horizontal="right" vertical="center"/>
    </xf>
    <xf numFmtId="191" fontId="2" fillId="0" borderId="12" xfId="0" applyNumberFormat="1" applyFont="1" applyFill="1" applyBorder="1" applyAlignment="1">
      <alignment vertical="center"/>
    </xf>
    <xf numFmtId="191" fontId="17" fillId="0" borderId="12" xfId="0" applyNumberFormat="1" applyFont="1" applyFill="1" applyBorder="1" applyAlignment="1">
      <alignment vertical="center"/>
    </xf>
    <xf numFmtId="191" fontId="0" fillId="0" borderId="12" xfId="0" applyNumberFormat="1" applyFill="1" applyBorder="1" applyAlignment="1" applyProtection="1">
      <alignment horizontal="left" vertical="center" wrapText="1"/>
      <protection locked="0"/>
    </xf>
    <xf numFmtId="191" fontId="1" fillId="0" borderId="12" xfId="0" applyNumberFormat="1" applyFont="1" applyFill="1" applyBorder="1" applyAlignment="1">
      <alignment vertical="center"/>
    </xf>
    <xf numFmtId="190" fontId="0" fillId="0" borderId="12" xfId="0" applyNumberFormat="1" applyFont="1" applyFill="1" applyBorder="1" applyAlignment="1">
      <alignment horizontal="right" vertical="center"/>
    </xf>
    <xf numFmtId="191" fontId="0" fillId="0" borderId="12" xfId="0" applyNumberFormat="1" applyFont="1" applyFill="1" applyBorder="1" applyAlignment="1">
      <alignment vertical="center"/>
    </xf>
    <xf numFmtId="191" fontId="0" fillId="0" borderId="12" xfId="0" applyNumberFormat="1" applyFont="1" applyFill="1" applyBorder="1" applyAlignment="1" applyProtection="1">
      <alignment horizontal="left" vertical="center" wrapText="1"/>
      <protection locked="0"/>
    </xf>
    <xf numFmtId="193" fontId="0" fillId="0" borderId="12" xfId="0" applyNumberFormat="1" applyFont="1" applyFill="1" applyBorder="1" applyAlignment="1" applyProtection="1">
      <alignment horizontal="left" vertical="center" wrapText="1"/>
      <protection locked="0"/>
    </xf>
    <xf numFmtId="193" fontId="0" fillId="0" borderId="12" xfId="0" applyNumberFormat="1" applyFill="1" applyBorder="1" applyAlignment="1" applyProtection="1">
      <alignment horizontal="left" vertical="center" wrapText="1"/>
      <protection locked="0"/>
    </xf>
    <xf numFmtId="0" fontId="0" fillId="0" borderId="12" xfId="0" applyFill="1" applyBorder="1" applyAlignment="1">
      <alignment vertical="center" wrapText="1"/>
    </xf>
    <xf numFmtId="191" fontId="1" fillId="0" borderId="12" xfId="0" applyNumberFormat="1" applyFont="1" applyFill="1" applyBorder="1" applyAlignment="1" applyProtection="1">
      <alignment vertical="center"/>
      <protection locked="0"/>
    </xf>
    <xf numFmtId="193" fontId="2" fillId="0" borderId="12" xfId="0" applyNumberFormat="1" applyFont="1" applyFill="1" applyBorder="1" applyAlignment="1">
      <alignment horizontal="right" vertical="center"/>
    </xf>
    <xf numFmtId="191" fontId="20" fillId="0" borderId="12" xfId="0" applyNumberFormat="1" applyFont="1" applyFill="1" applyBorder="1" applyAlignment="1">
      <alignment vertical="center"/>
    </xf>
    <xf numFmtId="191" fontId="0" fillId="0" borderId="0" xfId="0" applyNumberFormat="1" applyFont="1" applyFill="1" applyAlignment="1">
      <alignment horizontal="right" vertical="center"/>
    </xf>
    <xf numFmtId="192" fontId="0" fillId="0" borderId="0" xfId="0" applyNumberFormat="1" applyFont="1" applyFill="1" applyAlignment="1">
      <alignment horizontal="right" vertical="center"/>
    </xf>
    <xf numFmtId="0" fontId="0" fillId="0" borderId="0" xfId="0" applyFont="1" applyFill="1" applyAlignment="1">
      <alignment horizontal="right" vertical="center"/>
    </xf>
    <xf numFmtId="190" fontId="0" fillId="0" borderId="0" xfId="0" applyNumberFormat="1" applyFont="1" applyFill="1" applyAlignment="1">
      <alignment horizontal="right" vertical="center"/>
    </xf>
    <xf numFmtId="0" fontId="7" fillId="27" borderId="0" xfId="0" applyFont="1" applyFill="1" applyAlignment="1">
      <alignment horizontal="center"/>
    </xf>
    <xf numFmtId="0" fontId="13" fillId="27" borderId="0" xfId="0" applyFont="1" applyFill="1" applyAlignment="1">
      <alignment vertical="center"/>
    </xf>
    <xf numFmtId="0" fontId="0" fillId="27" borderId="0" xfId="0" applyFont="1" applyFill="1" applyAlignment="1">
      <alignment vertical="center"/>
    </xf>
    <xf numFmtId="0" fontId="0" fillId="27" borderId="0" xfId="0" applyFont="1" applyFill="1" applyAlignment="1">
      <alignment horizontal="right" vertical="center"/>
    </xf>
    <xf numFmtId="0" fontId="2" fillId="27" borderId="12" xfId="0" applyFont="1" applyFill="1" applyBorder="1" applyAlignment="1">
      <alignment horizontal="center" vertical="center"/>
    </xf>
    <xf numFmtId="0" fontId="2" fillId="0" borderId="12" xfId="0" applyFont="1" applyFill="1" applyBorder="1" applyAlignment="1">
      <alignment vertical="center"/>
    </xf>
    <xf numFmtId="188" fontId="2" fillId="27" borderId="12" xfId="0" applyNumberFormat="1" applyFont="1" applyFill="1" applyBorder="1" applyAlignment="1">
      <alignment horizontal="right" vertical="center"/>
    </xf>
    <xf numFmtId="0" fontId="0" fillId="0" borderId="12" xfId="0" applyNumberFormat="1" applyFont="1" applyBorder="1" applyAlignment="1">
      <alignment horizontal="left" vertical="center" indent="1"/>
    </xf>
    <xf numFmtId="0" fontId="0" fillId="0" borderId="12" xfId="0" applyNumberFormat="1" applyFont="1" applyFill="1" applyBorder="1" applyAlignment="1">
      <alignment horizontal="right" vertical="center"/>
    </xf>
    <xf numFmtId="188" fontId="0" fillId="27" borderId="12" xfId="0" applyNumberFormat="1" applyFont="1" applyFill="1" applyBorder="1" applyAlignment="1">
      <alignment horizontal="right" vertical="center"/>
    </xf>
    <xf numFmtId="0" fontId="86" fillId="0" borderId="12" xfId="0" applyNumberFormat="1" applyFont="1" applyBorder="1" applyAlignment="1">
      <alignment horizontal="left" vertical="center" indent="1"/>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left" vertical="center" indent="1"/>
    </xf>
    <xf numFmtId="3" fontId="3" fillId="0" borderId="0" xfId="206" applyNumberFormat="1" applyFont="1" applyFill="1" applyAlignment="1">
      <alignment/>
      <protection/>
    </xf>
    <xf numFmtId="3" fontId="17" fillId="0" borderId="0" xfId="206" applyNumberFormat="1" applyFont="1" applyFill="1" applyAlignment="1">
      <alignment/>
      <protection/>
    </xf>
    <xf numFmtId="3" fontId="0" fillId="0" borderId="0" xfId="206" applyNumberFormat="1" applyFont="1" applyFill="1" applyAlignment="1">
      <alignment/>
      <protection/>
    </xf>
    <xf numFmtId="0" fontId="0" fillId="0" borderId="0" xfId="206" applyNumberFormat="1" applyFont="1" applyFill="1" applyAlignment="1">
      <alignment horizontal="center" vertical="center"/>
      <protection/>
    </xf>
    <xf numFmtId="0" fontId="0" fillId="0" borderId="0" xfId="206" applyNumberFormat="1" applyFont="1" applyFill="1" applyAlignment="1">
      <alignment/>
      <protection/>
    </xf>
    <xf numFmtId="3" fontId="4" fillId="0" borderId="0" xfId="206" applyNumberFormat="1" applyFont="1" applyFill="1" applyAlignment="1">
      <alignment horizontal="center"/>
      <protection/>
    </xf>
    <xf numFmtId="0" fontId="4" fillId="0" borderId="0" xfId="206" applyNumberFormat="1" applyFont="1" applyFill="1" applyAlignment="1">
      <alignment horizontal="center"/>
      <protection/>
    </xf>
    <xf numFmtId="3" fontId="0" fillId="0" borderId="14" xfId="206" applyNumberFormat="1" applyFont="1" applyFill="1" applyBorder="1" applyAlignment="1">
      <alignment horizontal="right"/>
      <protection/>
    </xf>
    <xf numFmtId="0" fontId="0" fillId="0" borderId="14" xfId="206" applyNumberFormat="1" applyFont="1" applyFill="1" applyBorder="1" applyAlignment="1">
      <alignment horizontal="right"/>
      <protection/>
    </xf>
    <xf numFmtId="3" fontId="0" fillId="0" borderId="12" xfId="443" applyNumberFormat="1" applyFont="1" applyFill="1" applyBorder="1" applyAlignment="1" applyProtection="1">
      <alignment horizontal="left" vertical="center"/>
      <protection/>
    </xf>
    <xf numFmtId="3" fontId="2" fillId="0" borderId="16" xfId="443" applyNumberFormat="1" applyFont="1" applyFill="1" applyBorder="1" applyAlignment="1" applyProtection="1">
      <alignment horizontal="center" vertical="center"/>
      <protection/>
    </xf>
    <xf numFmtId="0" fontId="2" fillId="0" borderId="16" xfId="443" applyNumberFormat="1" applyFont="1" applyFill="1" applyBorder="1" applyAlignment="1" applyProtection="1">
      <alignment horizontal="right" vertical="center"/>
      <protection/>
    </xf>
    <xf numFmtId="0" fontId="2" fillId="0" borderId="12" xfId="443" applyNumberFormat="1" applyFont="1" applyFill="1" applyBorder="1" applyAlignment="1" applyProtection="1">
      <alignment horizontal="right" vertical="center"/>
      <protection/>
    </xf>
    <xf numFmtId="3" fontId="13" fillId="0" borderId="12" xfId="206" applyNumberFormat="1" applyFont="1" applyFill="1" applyBorder="1" applyAlignment="1">
      <alignment/>
      <protection/>
    </xf>
    <xf numFmtId="0" fontId="13" fillId="0" borderId="12" xfId="206" applyNumberFormat="1" applyFont="1" applyFill="1" applyBorder="1" applyAlignment="1">
      <alignment horizontal="center" vertical="center"/>
      <protection/>
    </xf>
    <xf numFmtId="3" fontId="0" fillId="0" borderId="23" xfId="443" applyNumberFormat="1" applyFont="1" applyFill="1" applyBorder="1" applyAlignment="1" applyProtection="1">
      <alignment horizontal="left" vertical="center"/>
      <protection/>
    </xf>
    <xf numFmtId="3" fontId="13" fillId="0" borderId="0" xfId="206" applyNumberFormat="1" applyFont="1" applyFill="1" applyAlignment="1">
      <alignment/>
      <protection/>
    </xf>
    <xf numFmtId="0" fontId="13" fillId="0" borderId="0" xfId="206" applyNumberFormat="1" applyFont="1" applyFill="1" applyAlignment="1">
      <alignment horizontal="center" vertical="center"/>
      <protection/>
    </xf>
    <xf numFmtId="0" fontId="22" fillId="0" borderId="0" xfId="0" applyFont="1" applyAlignment="1">
      <alignment horizontal="left" wrapText="1"/>
    </xf>
    <xf numFmtId="0" fontId="22" fillId="0" borderId="0" xfId="0" applyFont="1" applyAlignment="1">
      <alignment vertical="center"/>
    </xf>
    <xf numFmtId="0" fontId="23" fillId="0" borderId="0" xfId="0" applyFont="1" applyAlignment="1">
      <alignment vertical="center"/>
    </xf>
    <xf numFmtId="0" fontId="0" fillId="0" borderId="0" xfId="0" applyAlignment="1">
      <alignment horizontal="center"/>
    </xf>
    <xf numFmtId="0" fontId="24" fillId="0" borderId="0" xfId="0" applyFont="1" applyAlignment="1">
      <alignment horizontal="center" wrapText="1"/>
    </xf>
    <xf numFmtId="0" fontId="7" fillId="0" borderId="0" xfId="0" applyFont="1" applyAlignment="1">
      <alignment horizontal="center"/>
    </xf>
    <xf numFmtId="0" fontId="24" fillId="0" borderId="0" xfId="0" applyFont="1" applyAlignment="1">
      <alignment horizontal="center" vertical="center"/>
    </xf>
    <xf numFmtId="0" fontId="24" fillId="0" borderId="0" xfId="0" applyFont="1" applyAlignment="1">
      <alignment horizontal="center"/>
    </xf>
    <xf numFmtId="0" fontId="6" fillId="0" borderId="0" xfId="0" applyFont="1" applyAlignment="1">
      <alignment horizontal="center"/>
    </xf>
    <xf numFmtId="0" fontId="23" fillId="0" borderId="0" xfId="0" applyFont="1" applyAlignment="1">
      <alignment/>
    </xf>
  </cellXfs>
  <cellStyles count="484">
    <cellStyle name="Normal" xfId="0"/>
    <cellStyle name="Currency [0]" xfId="15"/>
    <cellStyle name="Currency" xfId="16"/>
    <cellStyle name="常规 44" xfId="17"/>
    <cellStyle name="常规 39" xfId="18"/>
    <cellStyle name="20% - 强调文字颜色 3" xfId="19"/>
    <cellStyle name="输出 3" xfId="20"/>
    <cellStyle name="20% - 强调文字颜色 1 2" xfId="21"/>
    <cellStyle name="输入" xfId="22"/>
    <cellStyle name="Comma [0]" xfId="23"/>
    <cellStyle name="Accent2 - 40%" xfId="24"/>
    <cellStyle name="差" xfId="25"/>
    <cellStyle name="20% - 强调文字颜色 5 7 7 2" xfId="26"/>
    <cellStyle name="?鹎%U龡&amp;H齲_x0001_C铣_x0014__x0007__x0001__x0001_ 3 5 3" xfId="27"/>
    <cellStyle name="40% - 强调文字颜色 3" xfId="28"/>
    <cellStyle name="计算 2" xfId="29"/>
    <cellStyle name="Comma" xfId="30"/>
    <cellStyle name="Hyperlink" xfId="31"/>
    <cellStyle name="好_2007年中央财政与河南省财政年终决算结算单" xfId="32"/>
    <cellStyle name="Accent2 - 60%" xfId="33"/>
    <cellStyle name="60% - 强调文字颜色 3" xfId="34"/>
    <cellStyle name="Percent" xfId="35"/>
    <cellStyle name="Followed Hyperlink" xfId="36"/>
    <cellStyle name="注释" xfId="37"/>
    <cellStyle name="常规 6" xfId="38"/>
    <cellStyle name="60% - 强调文字颜色 2 3" xfId="39"/>
    <cellStyle name="60% - 强调文字颜色 2" xfId="40"/>
    <cellStyle name="标题 4" xfId="41"/>
    <cellStyle name="警告文本" xfId="42"/>
    <cellStyle name="标题" xfId="43"/>
    <cellStyle name="常规 142" xfId="44"/>
    <cellStyle name="常规 137" xfId="45"/>
    <cellStyle name="_ET_STYLE_NoName_00_" xfId="46"/>
    <cellStyle name="解释性文本" xfId="47"/>
    <cellStyle name="标题 1" xfId="48"/>
    <cellStyle name="标题 2" xfId="49"/>
    <cellStyle name="60% - 强调文字颜色 1" xfId="50"/>
    <cellStyle name="标题 3" xfId="51"/>
    <cellStyle name="差_20111127汇报附表（8张）" xfId="52"/>
    <cellStyle name="60% - 强调文字颜色 4" xfId="53"/>
    <cellStyle name="常规 85" xfId="54"/>
    <cellStyle name="常规 90" xfId="55"/>
    <cellStyle name="输出" xfId="56"/>
    <cellStyle name="常规 26" xfId="57"/>
    <cellStyle name="常规 31" xfId="58"/>
    <cellStyle name="计算" xfId="59"/>
    <cellStyle name="40% - 强调文字颜色 4 2" xfId="60"/>
    <cellStyle name="检查单元格" xfId="61"/>
    <cellStyle name="20% - 强调文字颜色 6" xfId="62"/>
    <cellStyle name="Currency [0]" xfId="63"/>
    <cellStyle name="强调文字颜色 2" xfId="64"/>
    <cellStyle name="链接单元格" xfId="65"/>
    <cellStyle name="汇总" xfId="66"/>
    <cellStyle name="好" xfId="67"/>
    <cellStyle name="20% - 强调文字颜色 3 3" xfId="68"/>
    <cellStyle name="千位[0]_(人代会用)" xfId="69"/>
    <cellStyle name="适中" xfId="70"/>
    <cellStyle name="20% - 强调文字颜色 5" xfId="71"/>
    <cellStyle name="常规 158" xfId="72"/>
    <cellStyle name="强调文字颜色 1" xfId="73"/>
    <cellStyle name="链接单元格 3" xfId="74"/>
    <cellStyle name="20% - 强调文字颜色 1" xfId="75"/>
    <cellStyle name="40% - 强调文字颜色 1" xfId="76"/>
    <cellStyle name="链接单元格 4" xfId="77"/>
    <cellStyle name="输出 2" xfId="78"/>
    <cellStyle name="20% - 强调文字颜色 2" xfId="79"/>
    <cellStyle name="40% - 强调文字颜色 2" xfId="80"/>
    <cellStyle name="千位分隔[0] 2" xfId="81"/>
    <cellStyle name="强调文字颜色 3" xfId="82"/>
    <cellStyle name="千位分隔[0] 3" xfId="83"/>
    <cellStyle name="强调文字颜色 4" xfId="84"/>
    <cellStyle name="输出 4" xfId="85"/>
    <cellStyle name="20% - 强调文字颜色 4" xfId="86"/>
    <cellStyle name="计算 3" xfId="87"/>
    <cellStyle name="40% - 强调文字颜色 4" xfId="88"/>
    <cellStyle name="强调文字颜色 5" xfId="89"/>
    <cellStyle name="计算 4" xfId="90"/>
    <cellStyle name="40% - 强调文字颜色 5" xfId="91"/>
    <cellStyle name="60% - 强调文字颜色 5" xfId="92"/>
    <cellStyle name="强调文字颜色 6" xfId="93"/>
    <cellStyle name="0,0&#13;&#10;NA&#13;&#10;" xfId="94"/>
    <cellStyle name="适中 2" xfId="95"/>
    <cellStyle name="40% - 强调文字颜色 6" xfId="96"/>
    <cellStyle name="差_2009年结算（最终）" xfId="97"/>
    <cellStyle name="60% - 强调文字颜色 6" xfId="98"/>
    <cellStyle name="常规 76" xfId="99"/>
    <cellStyle name="常规 81" xfId="100"/>
    <cellStyle name="20% - 强调文字颜色 3 9 8 2 6" xfId="101"/>
    <cellStyle name="20% - 强调文字颜色 2 3" xfId="102"/>
    <cellStyle name="20% - 强调文字颜色 1 4" xfId="103"/>
    <cellStyle name="20% - 强调文字颜色 1 26 4 2 6" xfId="104"/>
    <cellStyle name="20% - 强调文字颜色 1 3 7 3 7" xfId="105"/>
    <cellStyle name="20% - 强调文字颜色 1 3" xfId="106"/>
    <cellStyle name="?鹎%U龡&amp;H齲_x0001_C铣_x0014__x0007__x0001__x0001_" xfId="107"/>
    <cellStyle name="20% - 强调文字颜色 2 2" xfId="108"/>
    <cellStyle name="20% - 强调文字颜色 2 4" xfId="109"/>
    <cellStyle name="20% - 强调文字颜色 3 2" xfId="110"/>
    <cellStyle name="20% - 强调文字颜色 3 4" xfId="111"/>
    <cellStyle name="60% - 强调文字颜色 1 2" xfId="112"/>
    <cellStyle name="콤마 [0]_BOILER-CO1" xfId="113"/>
    <cellStyle name="20% - 强调文字颜色 4 2" xfId="114"/>
    <cellStyle name="差_2010年收入预测表（20091218)）" xfId="115"/>
    <cellStyle name="常规 3" xfId="116"/>
    <cellStyle name="20% - 强调文字颜色 4 3" xfId="117"/>
    <cellStyle name="常规 4" xfId="118"/>
    <cellStyle name="20% - 强调文字颜色 4 4" xfId="119"/>
    <cellStyle name="60% - 强调文字颜色 2 2" xfId="120"/>
    <cellStyle name="差_津补贴保障测算(5.21)" xfId="121"/>
    <cellStyle name="常规 5" xfId="122"/>
    <cellStyle name="20% - 强调文字颜色 5 2" xfId="123"/>
    <cellStyle name="差_2010年收入预测表（20091219)）" xfId="124"/>
    <cellStyle name="콤마_BOILER-CO1" xfId="125"/>
    <cellStyle name="20% - 强调文字颜色 5 3" xfId="126"/>
    <cellStyle name="20% - 强调文字颜色 5 4" xfId="127"/>
    <cellStyle name="60% - 强调文字颜色 3 2" xfId="128"/>
    <cellStyle name="20% - 强调文字颜色 6 2" xfId="129"/>
    <cellStyle name="差_2010年收入预测表（20091230)）" xfId="130"/>
    <cellStyle name="20% - 强调文字颜色 6 3" xfId="131"/>
    <cellStyle name="20% - 强调文字颜色 6 4" xfId="132"/>
    <cellStyle name="60% - 强调文字颜色 4 2" xfId="133"/>
    <cellStyle name="40% - 强调文字颜色 1 2" xfId="134"/>
    <cellStyle name="20% - 强调文字颜色 1 19 2 4" xfId="135"/>
    <cellStyle name="40% - 强调文字颜色 1 3" xfId="136"/>
    <cellStyle name="Accent1" xfId="137"/>
    <cellStyle name="40% - 强调文字颜色 1 4" xfId="138"/>
    <cellStyle name="Accent2" xfId="139"/>
    <cellStyle name="40% - 强调文字颜色 2 2" xfId="140"/>
    <cellStyle name="40% - 强调文字颜色 2 3" xfId="141"/>
    <cellStyle name="40% - 强调文字颜色 2 4" xfId="142"/>
    <cellStyle name="40% - 强调文字颜色 3 2" xfId="143"/>
    <cellStyle name="40% - 强调文字颜色 3 3" xfId="144"/>
    <cellStyle name="差_2008年财政收支预算草案(1.4)" xfId="145"/>
    <cellStyle name="40% - 强调文字颜色 3 4" xfId="146"/>
    <cellStyle name="40% - 强调文字颜色 4 3" xfId="147"/>
    <cellStyle name="40% - 强调文字颜色 4 4" xfId="148"/>
    <cellStyle name="40% - 强调文字颜色 5 2" xfId="149"/>
    <cellStyle name="40% - 强调文字颜色 5 3" xfId="150"/>
    <cellStyle name="40% - 强调文字颜色 5 4" xfId="151"/>
    <cellStyle name="40% - 强调文字颜色 6 2" xfId="152"/>
    <cellStyle name="40% - 强调文字颜色 6 3" xfId="153"/>
    <cellStyle name="40% - 强调文字颜色 6 4" xfId="154"/>
    <cellStyle name="差_Book1" xfId="155"/>
    <cellStyle name="60% - 强调文字颜色 1 3" xfId="156"/>
    <cellStyle name="60% - 强调文字颜色 1 4" xfId="157"/>
    <cellStyle name="60% - 强调文字颜色 2 4" xfId="158"/>
    <cellStyle name="常规 7" xfId="159"/>
    <cellStyle name="60% - 强调文字颜色 3 3" xfId="160"/>
    <cellStyle name="差_2009年财力测算情况11.19" xfId="161"/>
    <cellStyle name="60% - 强调文字颜色 3 4" xfId="162"/>
    <cellStyle name="60% - 强调文字颜色 4 3" xfId="163"/>
    <cellStyle name="60% - 强调文字颜色 4 4" xfId="164"/>
    <cellStyle name="60% - 强调文字颜色 5 2" xfId="165"/>
    <cellStyle name="60% - 强调文字颜色 5 3" xfId="166"/>
    <cellStyle name="60% - 强调文字颜色 5 4" xfId="167"/>
    <cellStyle name="60% - 强调文字颜色 6 2" xfId="168"/>
    <cellStyle name="常规 126" xfId="169"/>
    <cellStyle name="常规 131" xfId="170"/>
    <cellStyle name="60% - 强调文字颜色 6 3" xfId="171"/>
    <cellStyle name="常规 127" xfId="172"/>
    <cellStyle name="常规 132" xfId="173"/>
    <cellStyle name="60% - 强调文字颜色 6 4" xfId="174"/>
    <cellStyle name="常规 128" xfId="175"/>
    <cellStyle name="常规 133" xfId="176"/>
    <cellStyle name="Accent1 - 20%" xfId="177"/>
    <cellStyle name="Accent1 - 40%" xfId="178"/>
    <cellStyle name="Accent1 - 60%" xfId="179"/>
    <cellStyle name="Accent2 - 20%" xfId="180"/>
    <cellStyle name="Accent3" xfId="181"/>
    <cellStyle name="Accent3 - 20%" xfId="182"/>
    <cellStyle name="Accent3 - 40%" xfId="183"/>
    <cellStyle name="Accent3 - 60%" xfId="184"/>
    <cellStyle name="Accent4" xfId="185"/>
    <cellStyle name="Accent4 - 20%" xfId="186"/>
    <cellStyle name="Accent4 - 40%" xfId="187"/>
    <cellStyle name="好_津补贴保障测算(5.21)" xfId="188"/>
    <cellStyle name="输入 4" xfId="189"/>
    <cellStyle name="Accent4 - 60%" xfId="190"/>
    <cellStyle name="常规 105" xfId="191"/>
    <cellStyle name="常规 110" xfId="192"/>
    <cellStyle name="Accent5" xfId="193"/>
    <cellStyle name="Accent5 - 20%" xfId="194"/>
    <cellStyle name="Accent5 - 40%" xfId="195"/>
    <cellStyle name="千分位[0]_ 白土" xfId="196"/>
    <cellStyle name="Accent5 - 60%" xfId="197"/>
    <cellStyle name="常规 12" xfId="198"/>
    <cellStyle name="Accent6" xfId="199"/>
    <cellStyle name="Accent6 - 20%" xfId="200"/>
    <cellStyle name="Accent6 - 40%" xfId="201"/>
    <cellStyle name="差_2010省级行政性收费专项收入批复" xfId="202"/>
    <cellStyle name="Accent6 - 60%" xfId="203"/>
    <cellStyle name="常规 138" xfId="204"/>
    <cellStyle name="常规 143" xfId="205"/>
    <cellStyle name="常规_2010年决算表7-8" xfId="206"/>
    <cellStyle name="Calc Currency (0)" xfId="207"/>
    <cellStyle name="常规 119" xfId="208"/>
    <cellStyle name="常规 124" xfId="209"/>
    <cellStyle name="ColLevel_0" xfId="210"/>
    <cellStyle name="Comma [0]" xfId="211"/>
    <cellStyle name="强调文字颜色 5 3" xfId="212"/>
    <cellStyle name="comma zerodec" xfId="213"/>
    <cellStyle name="好_2007结算与财力(6.2)" xfId="214"/>
    <cellStyle name="통화_BOILER-CO1" xfId="215"/>
    <cellStyle name="Comma_1995" xfId="216"/>
    <cellStyle name="常规 2 2" xfId="217"/>
    <cellStyle name="好_省电力2008年 工作表" xfId="218"/>
    <cellStyle name="强调 3" xfId="219"/>
    <cellStyle name="Currency_1995" xfId="220"/>
    <cellStyle name="Currency1" xfId="221"/>
    <cellStyle name="常规 13" xfId="222"/>
    <cellStyle name="Date" xfId="223"/>
    <cellStyle name="货币 2" xfId="224"/>
    <cellStyle name="Dollar (zero dec)" xfId="225"/>
    <cellStyle name="Fixed" xfId="226"/>
    <cellStyle name="常规 28 2" xfId="227"/>
    <cellStyle name="Grey" xfId="228"/>
    <cellStyle name="标题 2 2" xfId="229"/>
    <cellStyle name="常规 96" xfId="230"/>
    <cellStyle name="Header1" xfId="231"/>
    <cellStyle name="Header2" xfId="232"/>
    <cellStyle name="HEADING1" xfId="233"/>
    <cellStyle name="HEADING2" xfId="234"/>
    <cellStyle name="Input [yellow]" xfId="235"/>
    <cellStyle name="好_20111127汇报附表（8张）" xfId="236"/>
    <cellStyle name="no dec" xfId="237"/>
    <cellStyle name="20% - 强调文字颜色 1 11 10" xfId="238"/>
    <cellStyle name="20% - 强调文字颜色 4 25 6 12" xfId="239"/>
    <cellStyle name="20% - 强调文字颜色 4 13 4 3 5" xfId="240"/>
    <cellStyle name="Norma,_laroux_4_营业在建 (2)_E21" xfId="241"/>
    <cellStyle name="Normal - Style1" xfId="242"/>
    <cellStyle name="常规 66" xfId="243"/>
    <cellStyle name="常规 71" xfId="244"/>
    <cellStyle name="Normal_#10-Headcount" xfId="245"/>
    <cellStyle name="Percent [2]" xfId="246"/>
    <cellStyle name="常规 155" xfId="247"/>
    <cellStyle name="Percent_laroux" xfId="248"/>
    <cellStyle name="RowLevel_0" xfId="249"/>
    <cellStyle name="Total" xfId="250"/>
    <cellStyle name="百分比 2" xfId="251"/>
    <cellStyle name="差 4" xfId="252"/>
    <cellStyle name="标题 1 2" xfId="253"/>
    <cellStyle name="常规 46" xfId="254"/>
    <cellStyle name="常规 51" xfId="255"/>
    <cellStyle name="标题 1 3" xfId="256"/>
    <cellStyle name="常规 47" xfId="257"/>
    <cellStyle name="常规 52" xfId="258"/>
    <cellStyle name="标题 1 4" xfId="259"/>
    <cellStyle name="常规 48" xfId="260"/>
    <cellStyle name="常规 53" xfId="261"/>
    <cellStyle name="好_2010年收入预测表（20091230)）" xfId="262"/>
    <cellStyle name="标题 2 3" xfId="263"/>
    <cellStyle name="常规 97" xfId="264"/>
    <cellStyle name="标题 2 4" xfId="265"/>
    <cellStyle name="常规 98" xfId="266"/>
    <cellStyle name="标题 3 2" xfId="267"/>
    <cellStyle name="标题 3 3" xfId="268"/>
    <cellStyle name="差_20 2007年河南结算单" xfId="269"/>
    <cellStyle name="标题 3 4" xfId="270"/>
    <cellStyle name="标题 4 2" xfId="271"/>
    <cellStyle name="标题 4 3" xfId="272"/>
    <cellStyle name="标题 4 4" xfId="273"/>
    <cellStyle name="归盒啦_95" xfId="274"/>
    <cellStyle name="检查单元格 2" xfId="275"/>
    <cellStyle name="标题 5" xfId="276"/>
    <cellStyle name="标题 6" xfId="277"/>
    <cellStyle name="标题 7" xfId="278"/>
    <cellStyle name="表标题" xfId="279"/>
    <cellStyle name="差 2" xfId="280"/>
    <cellStyle name="差 3" xfId="281"/>
    <cellStyle name="差_2007结算与财力(6.2)" xfId="282"/>
    <cellStyle name="差_2007年结算已定项目对账单" xfId="283"/>
    <cellStyle name="差_2007年中央财政与河南省财政年终决算结算单" xfId="284"/>
    <cellStyle name="差_2011年全省及省级预计2011-12-12" xfId="285"/>
    <cellStyle name="差_2011年预算表格2010.12.9" xfId="286"/>
    <cellStyle name="差_商品交易所2006--2008年税收" xfId="287"/>
    <cellStyle name="差_2011年预算大表11-26" xfId="288"/>
    <cellStyle name="强调文字颜色 1 4" xfId="289"/>
    <cellStyle name="差_财政厅编制用表（2011年报省人大）" xfId="290"/>
    <cellStyle name="烹拳 [0]_ +Foil &amp; -FOIL &amp; PAPER" xfId="291"/>
    <cellStyle name="差_国有资本经营预算（2011年报省人大）" xfId="292"/>
    <cellStyle name="常规 2 8" xfId="293"/>
    <cellStyle name="输入 2" xfId="294"/>
    <cellStyle name="差_河南省----2009-05-21（补充数据）" xfId="295"/>
    <cellStyle name="差_省电力2008年 工作表" xfId="296"/>
    <cellStyle name="差_省属监狱人员级别表(驻外)" xfId="297"/>
    <cellStyle name="常规 10" xfId="298"/>
    <cellStyle name="常规 100" xfId="299"/>
    <cellStyle name="强调文字颜色 6 2" xfId="300"/>
    <cellStyle name="常规 101" xfId="301"/>
    <cellStyle name="强调文字颜色 6 3" xfId="302"/>
    <cellStyle name="常规 102" xfId="303"/>
    <cellStyle name="强调文字颜色 6 4" xfId="304"/>
    <cellStyle name="常规 103" xfId="305"/>
    <cellStyle name="常规 104" xfId="306"/>
    <cellStyle name="常规 106" xfId="307"/>
    <cellStyle name="常规 111" xfId="308"/>
    <cellStyle name="常规 107" xfId="309"/>
    <cellStyle name="常规 112" xfId="310"/>
    <cellStyle name="常规 108" xfId="311"/>
    <cellStyle name="常规 113" xfId="312"/>
    <cellStyle name="常规 109" xfId="313"/>
    <cellStyle name="常规 114" xfId="314"/>
    <cellStyle name="常规 11" xfId="315"/>
    <cellStyle name="常规 115" xfId="316"/>
    <cellStyle name="常规 120" xfId="317"/>
    <cellStyle name="常规 116" xfId="318"/>
    <cellStyle name="常规 121" xfId="319"/>
    <cellStyle name="常规 117" xfId="320"/>
    <cellStyle name="常规 122" xfId="321"/>
    <cellStyle name="常规 118" xfId="322"/>
    <cellStyle name="常规 123" xfId="323"/>
    <cellStyle name="好_2007年结算已定项目对账单" xfId="324"/>
    <cellStyle name="常规 125" xfId="325"/>
    <cellStyle name="常规 130" xfId="326"/>
    <cellStyle name="常规 129" xfId="327"/>
    <cellStyle name="常规 134" xfId="328"/>
    <cellStyle name="常规 135" xfId="329"/>
    <cellStyle name="常规 140" xfId="330"/>
    <cellStyle name="常规 136" xfId="331"/>
    <cellStyle name="常规 141" xfId="332"/>
    <cellStyle name="常规 139" xfId="333"/>
    <cellStyle name="常规 144" xfId="334"/>
    <cellStyle name="好_河南省----2009-05-21（补充数据）" xfId="335"/>
    <cellStyle name="常规 14" xfId="336"/>
    <cellStyle name="常规 145" xfId="337"/>
    <cellStyle name="常规 150" xfId="338"/>
    <cellStyle name="常规 146" xfId="339"/>
    <cellStyle name="常规 151" xfId="340"/>
    <cellStyle name="常规 147" xfId="341"/>
    <cellStyle name="常规 152" xfId="342"/>
    <cellStyle name="常规 148" xfId="343"/>
    <cellStyle name="常规 153" xfId="344"/>
    <cellStyle name="常规 149" xfId="345"/>
    <cellStyle name="常规 154" xfId="346"/>
    <cellStyle name="常规 15" xfId="347"/>
    <cellStyle name="常规 20" xfId="348"/>
    <cellStyle name="常规 156" xfId="349"/>
    <cellStyle name="好_2011年全省及省级预计2011-12-12" xfId="350"/>
    <cellStyle name="常规 157" xfId="351"/>
    <cellStyle name="常规 16" xfId="352"/>
    <cellStyle name="常规 21" xfId="353"/>
    <cellStyle name="常规 17" xfId="354"/>
    <cellStyle name="常规 22" xfId="355"/>
    <cellStyle name="后继超级链接" xfId="356"/>
    <cellStyle name="常规 18" xfId="357"/>
    <cellStyle name="常规 23" xfId="358"/>
    <cellStyle name="常规 19" xfId="359"/>
    <cellStyle name="常规 24" xfId="360"/>
    <cellStyle name="常规 2" xfId="361"/>
    <cellStyle name="好_2011年预算表格2010.12.9" xfId="362"/>
    <cellStyle name="好_商品交易所2006--2008年税收" xfId="363"/>
    <cellStyle name="常规 2 3" xfId="364"/>
    <cellStyle name="常规 2 4" xfId="365"/>
    <cellStyle name="常规 2 5" xfId="366"/>
    <cellStyle name="强调文字颜色 4 2" xfId="367"/>
    <cellStyle name="常规 2 6" xfId="368"/>
    <cellStyle name="强调文字颜色 4 3" xfId="369"/>
    <cellStyle name="常规 2 7" xfId="370"/>
    <cellStyle name="强调文字颜色 4 4" xfId="371"/>
    <cellStyle name="常规 2 7 2" xfId="372"/>
    <cellStyle name="常规 2_2009年结算（最终）" xfId="373"/>
    <cellStyle name="常规 25" xfId="374"/>
    <cellStyle name="常规 30" xfId="375"/>
    <cellStyle name="小数" xfId="376"/>
    <cellStyle name="常规 27" xfId="377"/>
    <cellStyle name="常规 32" xfId="378"/>
    <cellStyle name="常规 28" xfId="379"/>
    <cellStyle name="常规 33" xfId="380"/>
    <cellStyle name="常规 28 2 2" xfId="381"/>
    <cellStyle name="适中 3" xfId="382"/>
    <cellStyle name="常规 29" xfId="383"/>
    <cellStyle name="常规 34" xfId="384"/>
    <cellStyle name="常规 35" xfId="385"/>
    <cellStyle name="常规 40" xfId="386"/>
    <cellStyle name="常规 36" xfId="387"/>
    <cellStyle name="常规 41" xfId="388"/>
    <cellStyle name="好_2010省级行政性收费专项收入批复" xfId="389"/>
    <cellStyle name="常规 37" xfId="390"/>
    <cellStyle name="常规 42" xfId="391"/>
    <cellStyle name="常规 38" xfId="392"/>
    <cellStyle name="常规 43" xfId="393"/>
    <cellStyle name="常规 45" xfId="394"/>
    <cellStyle name="常规 50" xfId="395"/>
    <cellStyle name="常规 49" xfId="396"/>
    <cellStyle name="常规 54" xfId="397"/>
    <cellStyle name="钎霖_4岿角利" xfId="398"/>
    <cellStyle name="常规 55" xfId="399"/>
    <cellStyle name="常规 60" xfId="400"/>
    <cellStyle name="常规 56" xfId="401"/>
    <cellStyle name="常规 61" xfId="402"/>
    <cellStyle name="常规 57" xfId="403"/>
    <cellStyle name="常规 62" xfId="404"/>
    <cellStyle name="常规 58" xfId="405"/>
    <cellStyle name="常规 63" xfId="406"/>
    <cellStyle name="常规 59" xfId="407"/>
    <cellStyle name="常规 64" xfId="408"/>
    <cellStyle name="千位分季_新建 Microsoft Excel 工作表" xfId="409"/>
    <cellStyle name="常规 65" xfId="410"/>
    <cellStyle name="常规 70" xfId="411"/>
    <cellStyle name="常规 67" xfId="412"/>
    <cellStyle name="常规 72" xfId="413"/>
    <cellStyle name="警告文本 2" xfId="414"/>
    <cellStyle name="常规 68" xfId="415"/>
    <cellStyle name="常规 73" xfId="416"/>
    <cellStyle name="警告文本 3" xfId="417"/>
    <cellStyle name="常规 69" xfId="418"/>
    <cellStyle name="常规 74" xfId="419"/>
    <cellStyle name="警告文本 4" xfId="420"/>
    <cellStyle name="표준_0N-HANDLING " xfId="421"/>
    <cellStyle name="常规 75" xfId="422"/>
    <cellStyle name="常规 80" xfId="423"/>
    <cellStyle name="常规 77" xfId="424"/>
    <cellStyle name="常规 82" xfId="425"/>
    <cellStyle name="常规 78" xfId="426"/>
    <cellStyle name="常规 83" xfId="427"/>
    <cellStyle name="常规 79" xfId="428"/>
    <cellStyle name="常规 84" xfId="429"/>
    <cellStyle name="常规 8" xfId="430"/>
    <cellStyle name="常规 86" xfId="431"/>
    <cellStyle name="常规 91" xfId="432"/>
    <cellStyle name="常规 87" xfId="433"/>
    <cellStyle name="常规 92" xfId="434"/>
    <cellStyle name="常规 88" xfId="435"/>
    <cellStyle name="常规 93" xfId="436"/>
    <cellStyle name="常规 89" xfId="437"/>
    <cellStyle name="常规 94" xfId="438"/>
    <cellStyle name="常规 9" xfId="439"/>
    <cellStyle name="常规 95" xfId="440"/>
    <cellStyle name="常规 99" xfId="441"/>
    <cellStyle name="常规_2007基金预算" xfId="442"/>
    <cellStyle name="常规_河南省2011年度财政总决算生成表20120425" xfId="443"/>
    <cellStyle name="常规_市级基金收支情况表" xfId="444"/>
    <cellStyle name="好_2009年结算（最终）" xfId="445"/>
    <cellStyle name="超级链接" xfId="446"/>
    <cellStyle name="分级显示行_1_13区汇总" xfId="447"/>
    <cellStyle name="好 2" xfId="448"/>
    <cellStyle name="好 3" xfId="449"/>
    <cellStyle name="好 4" xfId="450"/>
    <cellStyle name="好_20 2007年河南结算单" xfId="451"/>
    <cellStyle name="好_2008年财政收支预算草案(1.4)" xfId="452"/>
    <cellStyle name="好_2009年财力测算情况11.19" xfId="453"/>
    <cellStyle name="好_2010年收入预测表（20091218)）" xfId="454"/>
    <cellStyle name="好_2010年收入预测表（20091219)）" xfId="455"/>
    <cellStyle name="好_2011年预算大表11-26" xfId="456"/>
    <cellStyle name="好_Book1" xfId="457"/>
    <cellStyle name="好_财政厅编制用表（2011年报省人大）" xfId="458"/>
    <cellStyle name="好_国有资本经营预算（2011年报省人大）" xfId="459"/>
    <cellStyle name="注释 3" xfId="460"/>
    <cellStyle name="好_省属监狱人员级别表(驻外)" xfId="461"/>
    <cellStyle name="后继超链接" xfId="462"/>
    <cellStyle name="汇总 2" xfId="463"/>
    <cellStyle name="汇总 3" xfId="464"/>
    <cellStyle name="汇总 4" xfId="465"/>
    <cellStyle name="检查单元格 3" xfId="466"/>
    <cellStyle name="检查单元格 4" xfId="467"/>
    <cellStyle name="解释性文本 2" xfId="468"/>
    <cellStyle name="解释性文本 3" xfId="469"/>
    <cellStyle name="解释性文本 4" xfId="470"/>
    <cellStyle name="链接单元格 2" xfId="471"/>
    <cellStyle name="霓付 [0]_ +Foil &amp; -FOIL &amp; PAPER" xfId="472"/>
    <cellStyle name="霓付_ +Foil &amp; -FOIL &amp; PAPER" xfId="473"/>
    <cellStyle name="烹拳_ +Foil &amp; -FOIL &amp; PAPER" xfId="474"/>
    <cellStyle name="普通_ 白土" xfId="475"/>
    <cellStyle name="千分位_ 白土" xfId="476"/>
    <cellStyle name="千位_(人代会用)" xfId="477"/>
    <cellStyle name="强调 1" xfId="478"/>
    <cellStyle name="强调 2" xfId="479"/>
    <cellStyle name="强调文字颜色 1 2" xfId="480"/>
    <cellStyle name="强调文字颜色 1 3" xfId="481"/>
    <cellStyle name="强调文字颜色 2 2" xfId="482"/>
    <cellStyle name="强调文字颜色 2 3" xfId="483"/>
    <cellStyle name="强调文字颜色 2 4" xfId="484"/>
    <cellStyle name="强调文字颜色 3 2" xfId="485"/>
    <cellStyle name="强调文字颜色 3 3" xfId="486"/>
    <cellStyle name="强调文字颜色 3 4" xfId="487"/>
    <cellStyle name="强调文字颜色 5 2" xfId="488"/>
    <cellStyle name="强调文字颜色 5 4" xfId="489"/>
    <cellStyle name="适中 4" xfId="490"/>
    <cellStyle name="输入 3" xfId="491"/>
    <cellStyle name="数字" xfId="492"/>
    <cellStyle name="未定义" xfId="493"/>
    <cellStyle name="통화 [0]_BOILER-CO1" xfId="494"/>
    <cellStyle name="样式 1" xfId="495"/>
    <cellStyle name="注释 2" xfId="496"/>
    <cellStyle name="注释 4" xfId="4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AppData\Roaming\kingsoft\office6\backup\Users\Administrator\Documents\WeChat%20Files\LL-1169\FileStorage\File\2020-08\8.13&#20154;&#22823;&#20915;&#31639;\&#20154;&#22823;&#20915;&#31639;\8.7&#20154;&#22823;&#20915;&#31639;\&#30465;&#21381;&#21360;&#21047;&#33609;&#26696;\&#27827;&#21335;&#20154;&#22823;&#23457;&#35745;&#26448;&#26009;\&#20154;&#22823;&#23457;&#35745;&#38468;&#20214;\2011&#25253;&#20154;&#22823;&#39044;&#31639;&#25253;&#21578;&#12289;&#39044;&#31639;&#33609;&#26696;\2011&#24180;&#36130;&#25919;&#25910;&#25903;&#39044;&#31639;&#33609;&#26696;&#21450;&#32534;&#21046;&#35828;&#26126;\ys\2007\&#20154;&#20195;&#20250;\&#37096;&#38376;&#39044;&#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ARKET\2000Project\National%20Flood%20Warning\&#39547;&#39532;&#24215;\&#36164;&#23457;\WINDOWS\TEMP\MP-9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Budget-server\&#39044;&#31639;&#21496;\&#22320;&#26041;&#19968;&#22788;\&#26757;&#32418;&#27704;\2000&#24180;&#20915;&#31639;\&#39044;&#31639;&#20869;\&#25286;&#20998;&#24037;&#20316;&#34920;\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19&#24180;&#24037;&#20316;\&#19978;&#25253;&#24066;&#23616;&#25253;&#34920;\&#39640;&#26032;&#21306;2019&#24180;&#39044;&#31639;&#25253;&#34920;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部门预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 val="差异系数"/>
      <sheetName val="data"/>
      <sheetName val="公检法司编制"/>
      <sheetName val="行政编制"/>
      <sheetName val="人民银行"/>
      <sheetName val="2009"/>
      <sheetName val="GDP"/>
      <sheetName val="本年收入合计"/>
      <sheetName val="财政部和发改委范围"/>
      <sheetName val="POWER ASSUMPTIONS"/>
      <sheetName val="200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p-team 1"/>
      <sheetName val="Mp-team 3"/>
      <sheetName val="xxxxxx"/>
      <sheetName val="Mp-team 2"/>
      <sheetName val="Mp-team 4"/>
      <sheetName val="Mp-Automation College "/>
      <sheetName val="Mp-Project&amp;A.C."/>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REF!"/>
      <sheetName val="ROFILE=C__Documents and Setting"/>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封皮"/>
      <sheetName val="1.2018年一般公共预算收入执行情况表"/>
      <sheetName val="2.2018年一般公共预算支出执行情况表"/>
      <sheetName val="3.2018年政府性基金收入执行情况表"/>
      <sheetName val="42018年政府性基金支出执行情况表"/>
      <sheetName val="52019年一般公共预算收支总表"/>
      <sheetName val="6.2019年一般公共预算收入表"/>
      <sheetName val="7.2019年一般公共预算支出表"/>
      <sheetName val="8.2019年一般公共预算支出预算明细表"/>
      <sheetName val="9.2019年一般公共预算基本支出预算表"/>
      <sheetName val="10.2019年部门“三公”经费支出预算表"/>
      <sheetName val="11.政府一般债务余额情况表"/>
      <sheetName val="12.2019年政府性基金预算收支总表"/>
      <sheetName val="13.2019年政府性基金预算收入表"/>
      <sheetName val="14.2019年政府性基金支出预算表"/>
      <sheetName val="15.2019年政府性基金支出预算明细表 "/>
      <sheetName val="16.政府专项债务余额情况表"/>
      <sheetName val="Sheet1"/>
    </sheetNames>
    <sheetDataSet>
      <sheetData sheetId="8">
        <row r="120">
          <cell r="D120">
            <v>40</v>
          </cell>
        </row>
        <row r="121">
          <cell r="D121">
            <v>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1"/>
  <sheetViews>
    <sheetView zoomScaleSheetLayoutView="100" workbookViewId="0" topLeftCell="A1">
      <selection activeCell="A11" sqref="A11:G11"/>
    </sheetView>
  </sheetViews>
  <sheetFormatPr defaultColWidth="9.00390625" defaultRowHeight="14.25"/>
  <cols>
    <col min="1" max="1" width="6.25390625" style="0" customWidth="1"/>
    <col min="3" max="3" width="19.625" style="0" customWidth="1"/>
    <col min="6" max="6" width="9.875" style="0" customWidth="1"/>
    <col min="7" max="7" width="17.00390625" style="0" customWidth="1"/>
    <col min="8" max="8" width="9.875" style="0" customWidth="1"/>
  </cols>
  <sheetData>
    <row r="1" spans="1:7" ht="18" customHeight="1">
      <c r="A1" s="308"/>
      <c r="B1" s="308"/>
      <c r="C1" s="308"/>
      <c r="G1" s="309"/>
    </row>
    <row r="2" spans="1:7" ht="18" customHeight="1">
      <c r="A2" s="308"/>
      <c r="B2" s="308"/>
      <c r="C2" s="308"/>
      <c r="G2" s="310"/>
    </row>
    <row r="5" ht="14.25">
      <c r="D5" s="311"/>
    </row>
    <row r="10" spans="1:8" ht="30" customHeight="1">
      <c r="A10" s="312"/>
      <c r="B10" s="312"/>
      <c r="C10" s="312"/>
      <c r="D10" s="312"/>
      <c r="E10" s="312"/>
      <c r="F10" s="312"/>
      <c r="G10" s="312"/>
      <c r="H10" s="313"/>
    </row>
    <row r="11" spans="1:8" ht="33" customHeight="1">
      <c r="A11" s="314" t="s">
        <v>0</v>
      </c>
      <c r="B11" s="314"/>
      <c r="C11" s="314"/>
      <c r="D11" s="314"/>
      <c r="E11" s="314"/>
      <c r="F11" s="314"/>
      <c r="G11" s="314"/>
      <c r="H11" s="313"/>
    </row>
    <row r="12" spans="1:8" ht="33" customHeight="1">
      <c r="A12" s="315"/>
      <c r="B12" s="315"/>
      <c r="C12" s="315"/>
      <c r="D12" s="315"/>
      <c r="E12" s="315"/>
      <c r="F12" s="315"/>
      <c r="G12" s="315"/>
      <c r="H12" s="313"/>
    </row>
    <row r="14" ht="14.25">
      <c r="E14" t="s">
        <v>1</v>
      </c>
    </row>
    <row r="40" ht="5.25" customHeight="1"/>
    <row r="41" spans="1:8" ht="25.5" customHeight="1">
      <c r="A41" s="316" t="s">
        <v>2</v>
      </c>
      <c r="B41" s="316"/>
      <c r="C41" s="316"/>
      <c r="D41" s="316"/>
      <c r="E41" s="316"/>
      <c r="F41" s="316"/>
      <c r="G41" s="316"/>
      <c r="H41" s="317"/>
    </row>
  </sheetData>
  <sheetProtection/>
  <mergeCells count="5">
    <mergeCell ref="A10:G10"/>
    <mergeCell ref="A11:G11"/>
    <mergeCell ref="A12:G12"/>
    <mergeCell ref="A41:G41"/>
    <mergeCell ref="A1:C2"/>
  </mergeCells>
  <printOptions horizontalCentered="1"/>
  <pageMargins left="0.75" right="0.75" top="1" bottom="1" header="0.5097222222222222" footer="0.5097222222222222"/>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rgb="FFFF0000"/>
  </sheetPr>
  <dimension ref="A1:D14"/>
  <sheetViews>
    <sheetView zoomScaleSheetLayoutView="100" workbookViewId="0" topLeftCell="A1">
      <selection activeCell="D11" sqref="D11"/>
    </sheetView>
  </sheetViews>
  <sheetFormatPr defaultColWidth="9.125" defaultRowHeight="14.25"/>
  <cols>
    <col min="1" max="1" width="30.25390625" style="89" customWidth="1"/>
    <col min="2" max="2" width="14.125" style="89" customWidth="1"/>
    <col min="3" max="3" width="23.25390625" style="89" customWidth="1"/>
    <col min="4" max="4" width="12.75390625" style="89" customWidth="1"/>
    <col min="5" max="251" width="9.125" style="89" customWidth="1"/>
  </cols>
  <sheetData>
    <row r="1" ht="20.25">
      <c r="A1" s="90" t="s">
        <v>1511</v>
      </c>
    </row>
    <row r="2" spans="1:4" ht="42" customHeight="1">
      <c r="A2" s="91" t="s">
        <v>1512</v>
      </c>
      <c r="B2" s="91"/>
      <c r="C2" s="91"/>
      <c r="D2" s="91"/>
    </row>
    <row r="3" spans="1:4" ht="21" customHeight="1">
      <c r="A3" s="93"/>
      <c r="B3" s="93"/>
      <c r="C3" s="93"/>
      <c r="D3" s="94" t="s">
        <v>5</v>
      </c>
    </row>
    <row r="4" spans="1:4" ht="39.75" customHeight="1">
      <c r="A4" s="95" t="s">
        <v>6</v>
      </c>
      <c r="B4" s="95" t="s">
        <v>7</v>
      </c>
      <c r="C4" s="95" t="s">
        <v>6</v>
      </c>
      <c r="D4" s="95" t="s">
        <v>7</v>
      </c>
    </row>
    <row r="5" spans="1:4" ht="39.75" customHeight="1">
      <c r="A5" s="161" t="s">
        <v>1513</v>
      </c>
      <c r="B5" s="97">
        <v>2902</v>
      </c>
      <c r="C5" s="100" t="s">
        <v>1514</v>
      </c>
      <c r="D5" s="97">
        <v>140528</v>
      </c>
    </row>
    <row r="6" spans="1:4" ht="39.75" customHeight="1">
      <c r="A6" s="100" t="s">
        <v>10</v>
      </c>
      <c r="B6" s="97">
        <v>139545</v>
      </c>
      <c r="C6" s="100" t="s">
        <v>11</v>
      </c>
      <c r="D6" s="97"/>
    </row>
    <row r="7" spans="1:4" ht="39.75" customHeight="1">
      <c r="A7" s="100" t="s">
        <v>43</v>
      </c>
      <c r="B7" s="97">
        <v>3714</v>
      </c>
      <c r="C7" s="100" t="s">
        <v>19</v>
      </c>
      <c r="D7" s="97">
        <v>44</v>
      </c>
    </row>
    <row r="8" spans="1:4" ht="39.75" customHeight="1">
      <c r="A8" s="100" t="s">
        <v>1515</v>
      </c>
      <c r="B8" s="97">
        <v>44</v>
      </c>
      <c r="C8" s="100" t="s">
        <v>1516</v>
      </c>
      <c r="D8" s="97">
        <v>3670</v>
      </c>
    </row>
    <row r="9" spans="1:4" ht="39.75" customHeight="1">
      <c r="A9" s="100" t="s">
        <v>1517</v>
      </c>
      <c r="B9" s="97"/>
      <c r="C9" s="100"/>
      <c r="D9" s="97"/>
    </row>
    <row r="10" spans="1:4" ht="39.75" customHeight="1">
      <c r="A10" s="100" t="s">
        <v>1518</v>
      </c>
      <c r="B10" s="97">
        <v>3670</v>
      </c>
      <c r="C10" s="100"/>
      <c r="D10" s="97"/>
    </row>
    <row r="11" spans="1:4" ht="39.75" customHeight="1">
      <c r="A11" s="100" t="s">
        <v>1519</v>
      </c>
      <c r="B11" s="97">
        <v>1961</v>
      </c>
      <c r="C11" s="100"/>
      <c r="D11" s="97"/>
    </row>
    <row r="12" spans="1:4" ht="39.75" customHeight="1">
      <c r="A12" s="100" t="s">
        <v>1520</v>
      </c>
      <c r="B12" s="97"/>
      <c r="C12" s="100"/>
      <c r="D12" s="97"/>
    </row>
    <row r="13" spans="1:4" ht="39.75" customHeight="1">
      <c r="A13" s="162" t="s">
        <v>1521</v>
      </c>
      <c r="B13" s="163">
        <f>B5+B6+B7+B11+B12</f>
        <v>148122</v>
      </c>
      <c r="C13" s="162" t="s">
        <v>1522</v>
      </c>
      <c r="D13" s="163">
        <f>D5+D8+D7</f>
        <v>144242</v>
      </c>
    </row>
    <row r="14" spans="1:4" ht="39.75" customHeight="1">
      <c r="A14" s="100"/>
      <c r="B14" s="97"/>
      <c r="C14" s="100" t="s">
        <v>1523</v>
      </c>
      <c r="D14" s="97">
        <f>B13-D13</f>
        <v>3880</v>
      </c>
    </row>
  </sheetData>
  <sheetProtection/>
  <mergeCells count="2">
    <mergeCell ref="A2:D2"/>
    <mergeCell ref="A3:C3"/>
  </mergeCells>
  <printOptions/>
  <pageMargins left="0.75" right="0.75" top="1" bottom="1" header="0.5111111111111111" footer="0.5111111111111111"/>
  <pageSetup orientation="portrait" paperSize="9"/>
</worksheet>
</file>

<file path=xl/worksheets/sheet11.xml><?xml version="1.0" encoding="utf-8"?>
<worksheet xmlns="http://schemas.openxmlformats.org/spreadsheetml/2006/main" xmlns:r="http://schemas.openxmlformats.org/officeDocument/2006/relationships">
  <sheetPr>
    <tabColor rgb="FFFFFF00"/>
  </sheetPr>
  <dimension ref="A1:IU9"/>
  <sheetViews>
    <sheetView showZeros="0" workbookViewId="0" topLeftCell="A1">
      <selection activeCell="D11" sqref="D11"/>
    </sheetView>
  </sheetViews>
  <sheetFormatPr defaultColWidth="9.00390625" defaultRowHeight="14.25"/>
  <cols>
    <col min="1" max="1" width="32.50390625" style="147" customWidth="1"/>
    <col min="2" max="2" width="11.00390625" style="148" customWidth="1"/>
    <col min="3" max="3" width="11.50390625" style="148" customWidth="1"/>
    <col min="4" max="4" width="12.75390625" style="148" customWidth="1"/>
    <col min="5" max="5" width="13.125" style="148" customWidth="1"/>
    <col min="6" max="6" width="9.00390625" style="148" hidden="1" customWidth="1"/>
    <col min="7" max="255" width="9.00390625" style="148" customWidth="1"/>
  </cols>
  <sheetData>
    <row r="1" ht="22.5" customHeight="1">
      <c r="A1" s="121" t="s">
        <v>1524</v>
      </c>
    </row>
    <row r="2" spans="1:5" ht="25.5">
      <c r="A2" s="149" t="s">
        <v>1525</v>
      </c>
      <c r="B2" s="149"/>
      <c r="C2" s="149"/>
      <c r="D2" s="149"/>
      <c r="E2" s="149"/>
    </row>
    <row r="3" spans="1:5" s="146" customFormat="1" ht="28.5" customHeight="1">
      <c r="A3" s="150" t="s">
        <v>1526</v>
      </c>
      <c r="B3" s="3"/>
      <c r="C3" s="3"/>
      <c r="D3" s="3"/>
      <c r="E3" s="151" t="s">
        <v>5</v>
      </c>
    </row>
    <row r="4" spans="1:5" ht="17.25" customHeight="1">
      <c r="A4" s="152" t="s">
        <v>1527</v>
      </c>
      <c r="B4" s="152" t="s">
        <v>51</v>
      </c>
      <c r="C4" s="152" t="s">
        <v>7</v>
      </c>
      <c r="D4" s="153" t="s">
        <v>52</v>
      </c>
      <c r="E4" s="154" t="s">
        <v>81</v>
      </c>
    </row>
    <row r="5" spans="1:5" ht="31.5" customHeight="1">
      <c r="A5" s="155"/>
      <c r="B5" s="155"/>
      <c r="C5" s="156"/>
      <c r="D5" s="157"/>
      <c r="E5" s="154"/>
    </row>
    <row r="6" spans="1:6" ht="33" customHeight="1">
      <c r="A6" s="133" t="s">
        <v>1528</v>
      </c>
      <c r="B6" s="158">
        <v>4000</v>
      </c>
      <c r="C6" s="158">
        <v>2902</v>
      </c>
      <c r="D6" s="159">
        <f>C6/B6*100</f>
        <v>72.55</v>
      </c>
      <c r="E6" s="160">
        <f>C6/F6*100-100</f>
        <v>-55.132962275819416</v>
      </c>
      <c r="F6" s="148">
        <v>6468</v>
      </c>
    </row>
    <row r="7" spans="1:255" ht="33" customHeight="1">
      <c r="A7" s="53" t="s">
        <v>1529</v>
      </c>
      <c r="B7" s="97"/>
      <c r="C7" s="97"/>
      <c r="D7" s="159"/>
      <c r="E7" s="160"/>
      <c r="IU7"/>
    </row>
    <row r="8" spans="1:255" ht="33" customHeight="1">
      <c r="A8" s="53" t="s">
        <v>1530</v>
      </c>
      <c r="B8" s="97">
        <v>4000</v>
      </c>
      <c r="C8" s="97">
        <v>2902</v>
      </c>
      <c r="D8" s="159">
        <f>C8/B8*100</f>
        <v>72.55</v>
      </c>
      <c r="E8" s="160">
        <f>C8/F8*100-100</f>
        <v>-55.132962275819416</v>
      </c>
      <c r="F8" s="148">
        <v>6468</v>
      </c>
      <c r="IU8"/>
    </row>
    <row r="9" spans="1:255" ht="33" customHeight="1">
      <c r="A9" s="53" t="s">
        <v>1531</v>
      </c>
      <c r="B9" s="97"/>
      <c r="C9" s="97"/>
      <c r="D9" s="97"/>
      <c r="E9" s="97"/>
      <c r="IU9"/>
    </row>
  </sheetData>
  <sheetProtection/>
  <mergeCells count="6">
    <mergeCell ref="A2:E2"/>
    <mergeCell ref="A4:A5"/>
    <mergeCell ref="B4:B5"/>
    <mergeCell ref="C4:C5"/>
    <mergeCell ref="D4:D5"/>
    <mergeCell ref="E4:E5"/>
  </mergeCells>
  <printOptions horizontalCentered="1"/>
  <pageMargins left="0.75" right="0.75" top="0.9798611111111111" bottom="0.34930555555555554" header="0.5097222222222222" footer="0.5097222222222222"/>
  <pageSetup horizontalDpi="600" verticalDpi="600" orientation="portrait" paperSize="9"/>
</worksheet>
</file>

<file path=xl/worksheets/sheet12.xml><?xml version="1.0" encoding="utf-8"?>
<worksheet xmlns="http://schemas.openxmlformats.org/spreadsheetml/2006/main" xmlns:r="http://schemas.openxmlformats.org/officeDocument/2006/relationships">
  <sheetPr>
    <tabColor rgb="FFFFFF00"/>
  </sheetPr>
  <dimension ref="A1:G19"/>
  <sheetViews>
    <sheetView showZeros="0" workbookViewId="0" topLeftCell="A1">
      <selection activeCell="D11" sqref="D11"/>
    </sheetView>
  </sheetViews>
  <sheetFormatPr defaultColWidth="9.00390625" defaultRowHeight="14.25"/>
  <cols>
    <col min="1" max="1" width="35.25390625" style="118" customWidth="1"/>
    <col min="2" max="2" width="9.75390625" style="119" customWidth="1"/>
    <col min="3" max="3" width="11.00390625" style="119" customWidth="1"/>
    <col min="4" max="4" width="9.625" style="119" customWidth="1"/>
    <col min="5" max="5" width="11.25390625" style="120" customWidth="1"/>
    <col min="6" max="6" width="10.125" style="120" customWidth="1"/>
    <col min="7" max="7" width="10.875" style="119" hidden="1" customWidth="1"/>
    <col min="8" max="254" width="9.00390625" style="119" customWidth="1"/>
  </cols>
  <sheetData>
    <row r="1" ht="27" customHeight="1">
      <c r="A1" s="121" t="s">
        <v>1532</v>
      </c>
    </row>
    <row r="2" spans="1:6" ht="36" customHeight="1">
      <c r="A2" s="122" t="s">
        <v>1533</v>
      </c>
      <c r="B2" s="122"/>
      <c r="C2" s="122"/>
      <c r="D2" s="122"/>
      <c r="E2" s="123"/>
      <c r="F2" s="123"/>
    </row>
    <row r="3" spans="1:6" ht="25.5" customHeight="1">
      <c r="A3" s="124"/>
      <c r="B3" s="125"/>
      <c r="C3" s="125"/>
      <c r="D3" s="125"/>
      <c r="E3" s="126"/>
      <c r="F3" s="127" t="s">
        <v>5</v>
      </c>
    </row>
    <row r="4" spans="1:6" ht="19.5" customHeight="1">
      <c r="A4" s="128" t="s">
        <v>1527</v>
      </c>
      <c r="B4" s="128" t="s">
        <v>78</v>
      </c>
      <c r="C4" s="128" t="s">
        <v>79</v>
      </c>
      <c r="D4" s="128" t="s">
        <v>7</v>
      </c>
      <c r="E4" s="129" t="s">
        <v>80</v>
      </c>
      <c r="F4" s="130" t="s">
        <v>81</v>
      </c>
    </row>
    <row r="5" spans="1:6" ht="21" customHeight="1">
      <c r="A5" s="131"/>
      <c r="B5" s="131"/>
      <c r="C5" s="132"/>
      <c r="D5" s="132"/>
      <c r="E5" s="129"/>
      <c r="F5" s="130"/>
    </row>
    <row r="6" spans="1:7" ht="30.75" customHeight="1">
      <c r="A6" s="133" t="s">
        <v>1534</v>
      </c>
      <c r="B6" s="134">
        <v>5971</v>
      </c>
      <c r="C6" s="134">
        <f>C7+C9+C15+C18+C13</f>
        <v>144408</v>
      </c>
      <c r="D6" s="134">
        <f>D7+D9+D15+D18+D13</f>
        <v>140528</v>
      </c>
      <c r="E6" s="135">
        <f aca="true" t="shared" si="0" ref="E6:E12">D6/C6*100</f>
        <v>97.31316824552655</v>
      </c>
      <c r="F6" s="136">
        <f>(D6-G6)/G6*100</f>
        <v>53.96279334750312</v>
      </c>
      <c r="G6" s="119">
        <v>91274</v>
      </c>
    </row>
    <row r="7" spans="1:7" ht="30.75" customHeight="1">
      <c r="A7" s="137" t="s">
        <v>177</v>
      </c>
      <c r="B7" s="134">
        <v>6</v>
      </c>
      <c r="C7" s="134">
        <v>6</v>
      </c>
      <c r="D7" s="134">
        <v>6</v>
      </c>
      <c r="E7" s="135">
        <f t="shared" si="0"/>
        <v>100</v>
      </c>
      <c r="F7" s="136">
        <f>(D7-G7)/G7*100</f>
        <v>0</v>
      </c>
      <c r="G7" s="119">
        <v>6</v>
      </c>
    </row>
    <row r="8" spans="1:7" ht="30.75" customHeight="1">
      <c r="A8" s="52" t="s">
        <v>1535</v>
      </c>
      <c r="B8" s="138">
        <v>6</v>
      </c>
      <c r="C8" s="138">
        <v>6</v>
      </c>
      <c r="D8" s="138">
        <v>6</v>
      </c>
      <c r="E8" s="139">
        <f t="shared" si="0"/>
        <v>100</v>
      </c>
      <c r="F8" s="140">
        <f>(D8-G8)/G8*100</f>
        <v>0</v>
      </c>
      <c r="G8" s="119">
        <v>6</v>
      </c>
    </row>
    <row r="9" spans="1:7" ht="30.75" customHeight="1">
      <c r="A9" s="141" t="s">
        <v>272</v>
      </c>
      <c r="B9" s="134">
        <v>5962</v>
      </c>
      <c r="C9" s="134">
        <f>C10+C11+C12</f>
        <v>141738</v>
      </c>
      <c r="D9" s="134">
        <v>138124</v>
      </c>
      <c r="E9" s="135">
        <f t="shared" si="0"/>
        <v>97.45022506314469</v>
      </c>
      <c r="F9" s="136">
        <f>(D9-G9)/G9*100</f>
        <v>55.15889509216927</v>
      </c>
      <c r="G9" s="119">
        <v>89021</v>
      </c>
    </row>
    <row r="10" spans="1:7" ht="30.75" customHeight="1">
      <c r="A10" s="52" t="s">
        <v>1536</v>
      </c>
      <c r="B10" s="138">
        <v>22</v>
      </c>
      <c r="C10" s="138">
        <v>125106</v>
      </c>
      <c r="D10" s="138">
        <v>125106</v>
      </c>
      <c r="E10" s="139">
        <f t="shared" si="0"/>
        <v>100</v>
      </c>
      <c r="F10" s="140">
        <f>(D10-G10)/G10*100</f>
        <v>61.25855557417409</v>
      </c>
      <c r="G10" s="119">
        <v>77581</v>
      </c>
    </row>
    <row r="11" spans="1:6" ht="30.75" customHeight="1">
      <c r="A11" s="52" t="s">
        <v>1537</v>
      </c>
      <c r="B11" s="142">
        <v>0</v>
      </c>
      <c r="C11" s="142">
        <v>12671</v>
      </c>
      <c r="D11" s="138">
        <v>9057</v>
      </c>
      <c r="E11" s="139">
        <f t="shared" si="0"/>
        <v>71.47817851787546</v>
      </c>
      <c r="F11" s="140"/>
    </row>
    <row r="12" spans="1:7" ht="30.75" customHeight="1">
      <c r="A12" s="52" t="s">
        <v>1538</v>
      </c>
      <c r="B12" s="142">
        <v>5940</v>
      </c>
      <c r="C12" s="142">
        <v>3961</v>
      </c>
      <c r="D12" s="138">
        <v>3961</v>
      </c>
      <c r="E12" s="139">
        <f t="shared" si="0"/>
        <v>100</v>
      </c>
      <c r="F12" s="140">
        <f>(D12-G12)/G12*100</f>
        <v>-65.37587412587412</v>
      </c>
      <c r="G12" s="119">
        <v>11440</v>
      </c>
    </row>
    <row r="13" spans="1:6" ht="30.75" customHeight="1">
      <c r="A13" s="143" t="s">
        <v>312</v>
      </c>
      <c r="B13" s="134">
        <v>0</v>
      </c>
      <c r="C13" s="134">
        <v>87</v>
      </c>
      <c r="D13" s="134">
        <v>38</v>
      </c>
      <c r="E13" s="139"/>
      <c r="F13" s="140"/>
    </row>
    <row r="14" spans="1:6" ht="30.75" customHeight="1">
      <c r="A14" s="52" t="s">
        <v>1539</v>
      </c>
      <c r="B14" s="142">
        <v>0</v>
      </c>
      <c r="C14" s="142">
        <v>87</v>
      </c>
      <c r="D14" s="138">
        <v>38</v>
      </c>
      <c r="E14" s="139"/>
      <c r="F14" s="140"/>
    </row>
    <row r="15" spans="1:7" ht="30.75" customHeight="1">
      <c r="A15" s="144" t="s">
        <v>357</v>
      </c>
      <c r="B15" s="142">
        <v>3</v>
      </c>
      <c r="C15" s="145">
        <v>463</v>
      </c>
      <c r="D15" s="134">
        <v>246</v>
      </c>
      <c r="E15" s="135">
        <f>D15/C15*100</f>
        <v>53.131749460043196</v>
      </c>
      <c r="F15" s="136">
        <f>(D15-G15)/G15*100</f>
        <v>125.68807339449542</v>
      </c>
      <c r="G15" s="119">
        <v>109</v>
      </c>
    </row>
    <row r="16" spans="1:6" ht="30.75" customHeight="1">
      <c r="A16" s="52" t="s">
        <v>1540</v>
      </c>
      <c r="B16" s="142"/>
      <c r="C16" s="142">
        <v>135</v>
      </c>
      <c r="D16" s="138"/>
      <c r="E16" s="139"/>
      <c r="F16" s="140"/>
    </row>
    <row r="17" spans="1:7" ht="30.75" customHeight="1">
      <c r="A17" s="52" t="s">
        <v>1541</v>
      </c>
      <c r="B17" s="142">
        <v>3</v>
      </c>
      <c r="C17" s="142">
        <v>328</v>
      </c>
      <c r="D17" s="138">
        <v>246</v>
      </c>
      <c r="E17" s="139">
        <f>D17/C17*100</f>
        <v>75</v>
      </c>
      <c r="F17" s="140">
        <f>(D17-G17)/G17*100</f>
        <v>125.68807339449542</v>
      </c>
      <c r="G17" s="119">
        <v>109</v>
      </c>
    </row>
    <row r="18" spans="1:7" ht="30.75" customHeight="1">
      <c r="A18" s="144" t="s">
        <v>354</v>
      </c>
      <c r="B18" s="145">
        <v>0</v>
      </c>
      <c r="C18" s="145">
        <v>2114</v>
      </c>
      <c r="D18" s="134">
        <v>2114</v>
      </c>
      <c r="E18" s="135">
        <f>D18/C18*100</f>
        <v>100</v>
      </c>
      <c r="F18" s="136"/>
      <c r="G18" s="119">
        <v>2138</v>
      </c>
    </row>
    <row r="19" ht="14.25">
      <c r="B19" s="119">
        <v>0</v>
      </c>
    </row>
  </sheetData>
  <sheetProtection/>
  <mergeCells count="7">
    <mergeCell ref="A2:F2"/>
    <mergeCell ref="A4:A5"/>
    <mergeCell ref="B4:B5"/>
    <mergeCell ref="C4:C5"/>
    <mergeCell ref="D4:D5"/>
    <mergeCell ref="E4:E5"/>
    <mergeCell ref="F4:F5"/>
  </mergeCells>
  <printOptions horizontalCentered="1"/>
  <pageMargins left="0.75" right="0.75" top="0.9798611111111111" bottom="0.5895833333333333" header="0.34930555555555554" footer="0.5097222222222222"/>
  <pageSetup horizontalDpi="600" verticalDpi="600" orientation="portrait" paperSize="9" scale="82"/>
</worksheet>
</file>

<file path=xl/worksheets/sheet13.xml><?xml version="1.0" encoding="utf-8"?>
<worksheet xmlns="http://schemas.openxmlformats.org/spreadsheetml/2006/main" xmlns:r="http://schemas.openxmlformats.org/officeDocument/2006/relationships">
  <dimension ref="A1:C246"/>
  <sheetViews>
    <sheetView zoomScaleSheetLayoutView="100" workbookViewId="0" topLeftCell="A1">
      <selection activeCell="D11" sqref="D11"/>
    </sheetView>
  </sheetViews>
  <sheetFormatPr defaultColWidth="12.125" defaultRowHeight="15" customHeight="1"/>
  <cols>
    <col min="1" max="1" width="9.50390625" style="109" customWidth="1"/>
    <col min="2" max="2" width="59.00390625" style="109" customWidth="1"/>
    <col min="3" max="3" width="21.00390625" style="109" customWidth="1"/>
    <col min="4" max="16384" width="12.125" style="109" customWidth="1"/>
  </cols>
  <sheetData>
    <row r="1" ht="15" customHeight="1">
      <c r="A1" s="109" t="s">
        <v>1542</v>
      </c>
    </row>
    <row r="2" spans="1:3" s="109" customFormat="1" ht="63" customHeight="1">
      <c r="A2" s="110" t="s">
        <v>1543</v>
      </c>
      <c r="B2" s="110"/>
      <c r="C2" s="110"/>
    </row>
    <row r="3" spans="1:3" s="109" customFormat="1" ht="16.5" customHeight="1">
      <c r="A3" s="111"/>
      <c r="B3" s="111"/>
      <c r="C3" s="112" t="s">
        <v>49</v>
      </c>
    </row>
    <row r="4" spans="1:3" s="109" customFormat="1" ht="16.5" customHeight="1">
      <c r="A4" s="113" t="s">
        <v>402</v>
      </c>
      <c r="B4" s="113" t="s">
        <v>403</v>
      </c>
      <c r="C4" s="113" t="s">
        <v>7</v>
      </c>
    </row>
    <row r="5" spans="1:3" s="109" customFormat="1" ht="16.5" customHeight="1">
      <c r="A5" s="114"/>
      <c r="B5" s="113" t="s">
        <v>1544</v>
      </c>
      <c r="C5" s="115">
        <f>SUM(C6,C14,C29,C41,C52,C98,C122,C174,C179,C183,C209,C228)</f>
        <v>140528</v>
      </c>
    </row>
    <row r="6" spans="1:3" s="109" customFormat="1" ht="24" customHeight="1">
      <c r="A6" s="116">
        <v>206</v>
      </c>
      <c r="B6" s="117" t="s">
        <v>157</v>
      </c>
      <c r="C6" s="115">
        <f>SUM(C7)</f>
        <v>0</v>
      </c>
    </row>
    <row r="7" spans="1:3" s="109" customFormat="1" ht="24" customHeight="1">
      <c r="A7" s="116">
        <v>20610</v>
      </c>
      <c r="B7" s="117" t="s">
        <v>1545</v>
      </c>
      <c r="C7" s="115">
        <f>SUM(C8:C13)</f>
        <v>0</v>
      </c>
    </row>
    <row r="8" spans="1:3" s="109" customFormat="1" ht="24" customHeight="1">
      <c r="A8" s="116">
        <v>2061001</v>
      </c>
      <c r="B8" s="101" t="s">
        <v>1546</v>
      </c>
      <c r="C8" s="115">
        <v>0</v>
      </c>
    </row>
    <row r="9" spans="1:3" s="109" customFormat="1" ht="24" customHeight="1">
      <c r="A9" s="116">
        <v>2061002</v>
      </c>
      <c r="B9" s="101" t="s">
        <v>1547</v>
      </c>
      <c r="C9" s="115">
        <v>0</v>
      </c>
    </row>
    <row r="10" spans="1:3" s="109" customFormat="1" ht="24" customHeight="1">
      <c r="A10" s="116">
        <v>2061003</v>
      </c>
      <c r="B10" s="101" t="s">
        <v>1548</v>
      </c>
      <c r="C10" s="115">
        <v>0</v>
      </c>
    </row>
    <row r="11" spans="1:3" s="109" customFormat="1" ht="24" customHeight="1">
      <c r="A11" s="116">
        <v>2061004</v>
      </c>
      <c r="B11" s="101" t="s">
        <v>1549</v>
      </c>
      <c r="C11" s="115">
        <v>0</v>
      </c>
    </row>
    <row r="12" spans="1:3" s="109" customFormat="1" ht="24" customHeight="1">
      <c r="A12" s="116">
        <v>2061005</v>
      </c>
      <c r="B12" s="101" t="s">
        <v>1550</v>
      </c>
      <c r="C12" s="115">
        <v>0</v>
      </c>
    </row>
    <row r="13" spans="1:3" s="109" customFormat="1" ht="24" customHeight="1">
      <c r="A13" s="116">
        <v>2061099</v>
      </c>
      <c r="B13" s="101" t="s">
        <v>1551</v>
      </c>
      <c r="C13" s="115">
        <v>0</v>
      </c>
    </row>
    <row r="14" spans="1:3" s="109" customFormat="1" ht="24" customHeight="1">
      <c r="A14" s="116">
        <v>207</v>
      </c>
      <c r="B14" s="117" t="s">
        <v>739</v>
      </c>
      <c r="C14" s="115">
        <f>C15+C20+C26</f>
        <v>0</v>
      </c>
    </row>
    <row r="15" spans="1:3" s="109" customFormat="1" ht="24" customHeight="1">
      <c r="A15" s="116">
        <v>20707</v>
      </c>
      <c r="B15" s="117" t="s">
        <v>1552</v>
      </c>
      <c r="C15" s="115">
        <f>SUM(C16:C19)</f>
        <v>0</v>
      </c>
    </row>
    <row r="16" spans="1:3" s="109" customFormat="1" ht="24" customHeight="1">
      <c r="A16" s="116">
        <v>2070701</v>
      </c>
      <c r="B16" s="101" t="s">
        <v>1553</v>
      </c>
      <c r="C16" s="115">
        <v>0</v>
      </c>
    </row>
    <row r="17" spans="1:3" s="109" customFormat="1" ht="24" customHeight="1">
      <c r="A17" s="116">
        <v>2070702</v>
      </c>
      <c r="B17" s="101" t="s">
        <v>1554</v>
      </c>
      <c r="C17" s="115">
        <v>0</v>
      </c>
    </row>
    <row r="18" spans="1:3" s="109" customFormat="1" ht="24" customHeight="1">
      <c r="A18" s="116">
        <v>2070703</v>
      </c>
      <c r="B18" s="101" t="s">
        <v>1555</v>
      </c>
      <c r="C18" s="115">
        <v>0</v>
      </c>
    </row>
    <row r="19" spans="1:3" s="109" customFormat="1" ht="24" customHeight="1">
      <c r="A19" s="116">
        <v>2070799</v>
      </c>
      <c r="B19" s="101" t="s">
        <v>1556</v>
      </c>
      <c r="C19" s="115">
        <v>0</v>
      </c>
    </row>
    <row r="20" spans="1:3" s="109" customFormat="1" ht="24" customHeight="1">
      <c r="A20" s="116">
        <v>20709</v>
      </c>
      <c r="B20" s="117" t="s">
        <v>1557</v>
      </c>
      <c r="C20" s="115">
        <f>SUM(C21:C25)</f>
        <v>0</v>
      </c>
    </row>
    <row r="21" spans="1:3" s="109" customFormat="1" ht="24" customHeight="1">
      <c r="A21" s="116">
        <v>2070901</v>
      </c>
      <c r="B21" s="101" t="s">
        <v>1558</v>
      </c>
      <c r="C21" s="115">
        <v>0</v>
      </c>
    </row>
    <row r="22" spans="1:3" s="109" customFormat="1" ht="24" customHeight="1">
      <c r="A22" s="116">
        <v>2070902</v>
      </c>
      <c r="B22" s="101" t="s">
        <v>1559</v>
      </c>
      <c r="C22" s="115">
        <v>0</v>
      </c>
    </row>
    <row r="23" spans="1:3" s="109" customFormat="1" ht="24" customHeight="1">
      <c r="A23" s="116">
        <v>2070903</v>
      </c>
      <c r="B23" s="101" t="s">
        <v>1560</v>
      </c>
      <c r="C23" s="115">
        <v>0</v>
      </c>
    </row>
    <row r="24" spans="1:3" s="109" customFormat="1" ht="24" customHeight="1">
      <c r="A24" s="116">
        <v>2070904</v>
      </c>
      <c r="B24" s="101" t="s">
        <v>1561</v>
      </c>
      <c r="C24" s="115">
        <v>0</v>
      </c>
    </row>
    <row r="25" spans="1:3" s="109" customFormat="1" ht="24" customHeight="1">
      <c r="A25" s="116">
        <v>2070999</v>
      </c>
      <c r="B25" s="101" t="s">
        <v>1562</v>
      </c>
      <c r="C25" s="115">
        <v>0</v>
      </c>
    </row>
    <row r="26" spans="1:3" s="109" customFormat="1" ht="24" customHeight="1">
      <c r="A26" s="116">
        <v>20710</v>
      </c>
      <c r="B26" s="117" t="s">
        <v>1563</v>
      </c>
      <c r="C26" s="115">
        <f>SUM(C27:C28)</f>
        <v>0</v>
      </c>
    </row>
    <row r="27" spans="1:3" s="109" customFormat="1" ht="24" customHeight="1">
      <c r="A27" s="116">
        <v>2071001</v>
      </c>
      <c r="B27" s="101" t="s">
        <v>1564</v>
      </c>
      <c r="C27" s="115">
        <v>0</v>
      </c>
    </row>
    <row r="28" spans="1:3" s="109" customFormat="1" ht="24" customHeight="1">
      <c r="A28" s="116">
        <v>2071099</v>
      </c>
      <c r="B28" s="101" t="s">
        <v>1565</v>
      </c>
      <c r="C28" s="115">
        <v>0</v>
      </c>
    </row>
    <row r="29" spans="1:3" s="109" customFormat="1" ht="24" customHeight="1">
      <c r="A29" s="116">
        <v>208</v>
      </c>
      <c r="B29" s="117" t="s">
        <v>177</v>
      </c>
      <c r="C29" s="115">
        <f>C30+C34+C38</f>
        <v>6</v>
      </c>
    </row>
    <row r="30" spans="1:3" s="109" customFormat="1" ht="24" customHeight="1">
      <c r="A30" s="116">
        <v>20822</v>
      </c>
      <c r="B30" s="117" t="s">
        <v>1535</v>
      </c>
      <c r="C30" s="115">
        <f>SUM(C31:C33)</f>
        <v>6</v>
      </c>
    </row>
    <row r="31" spans="1:3" s="109" customFormat="1" ht="24" customHeight="1">
      <c r="A31" s="116">
        <v>2082201</v>
      </c>
      <c r="B31" s="101" t="s">
        <v>1566</v>
      </c>
      <c r="C31" s="115">
        <v>6</v>
      </c>
    </row>
    <row r="32" spans="1:3" s="109" customFormat="1" ht="24" customHeight="1">
      <c r="A32" s="116">
        <v>2082202</v>
      </c>
      <c r="B32" s="101" t="s">
        <v>1567</v>
      </c>
      <c r="C32" s="115">
        <v>0</v>
      </c>
    </row>
    <row r="33" spans="1:3" s="109" customFormat="1" ht="24" customHeight="1">
      <c r="A33" s="116">
        <v>2082299</v>
      </c>
      <c r="B33" s="101" t="s">
        <v>1568</v>
      </c>
      <c r="C33" s="115">
        <v>0</v>
      </c>
    </row>
    <row r="34" spans="1:3" s="109" customFormat="1" ht="24" customHeight="1">
      <c r="A34" s="116">
        <v>20823</v>
      </c>
      <c r="B34" s="117" t="s">
        <v>1569</v>
      </c>
      <c r="C34" s="115">
        <f>SUM(C35:C37)</f>
        <v>0</v>
      </c>
    </row>
    <row r="35" spans="1:3" s="109" customFormat="1" ht="24" customHeight="1">
      <c r="A35" s="116">
        <v>2082301</v>
      </c>
      <c r="B35" s="101" t="s">
        <v>1566</v>
      </c>
      <c r="C35" s="115">
        <v>0</v>
      </c>
    </row>
    <row r="36" spans="1:3" s="109" customFormat="1" ht="24" customHeight="1">
      <c r="A36" s="116">
        <v>2082302</v>
      </c>
      <c r="B36" s="101" t="s">
        <v>1567</v>
      </c>
      <c r="C36" s="115">
        <v>0</v>
      </c>
    </row>
    <row r="37" spans="1:3" s="109" customFormat="1" ht="24" customHeight="1">
      <c r="A37" s="116">
        <v>2082399</v>
      </c>
      <c r="B37" s="101" t="s">
        <v>1570</v>
      </c>
      <c r="C37" s="115">
        <v>0</v>
      </c>
    </row>
    <row r="38" spans="1:3" s="109" customFormat="1" ht="24" customHeight="1">
      <c r="A38" s="116">
        <v>20829</v>
      </c>
      <c r="B38" s="117" t="s">
        <v>1571</v>
      </c>
      <c r="C38" s="115">
        <f>SUM(C39:C40)</f>
        <v>0</v>
      </c>
    </row>
    <row r="39" spans="1:3" s="109" customFormat="1" ht="24" customHeight="1">
      <c r="A39" s="116">
        <v>2082901</v>
      </c>
      <c r="B39" s="101" t="s">
        <v>1567</v>
      </c>
      <c r="C39" s="115">
        <v>0</v>
      </c>
    </row>
    <row r="40" spans="1:3" s="109" customFormat="1" ht="24" customHeight="1">
      <c r="A40" s="116">
        <v>2082999</v>
      </c>
      <c r="B40" s="101" t="s">
        <v>1572</v>
      </c>
      <c r="C40" s="115">
        <v>0</v>
      </c>
    </row>
    <row r="41" spans="1:3" s="109" customFormat="1" ht="24" customHeight="1">
      <c r="A41" s="116">
        <v>211</v>
      </c>
      <c r="B41" s="117" t="s">
        <v>259</v>
      </c>
      <c r="C41" s="115">
        <f>SUM(C42,C47)</f>
        <v>0</v>
      </c>
    </row>
    <row r="42" spans="1:3" s="109" customFormat="1" ht="24" customHeight="1">
      <c r="A42" s="116">
        <v>21160</v>
      </c>
      <c r="B42" s="117" t="s">
        <v>1573</v>
      </c>
      <c r="C42" s="115">
        <f>SUM(C43:C46)</f>
        <v>0</v>
      </c>
    </row>
    <row r="43" spans="1:3" s="109" customFormat="1" ht="24" customHeight="1">
      <c r="A43" s="116">
        <v>2116001</v>
      </c>
      <c r="B43" s="101" t="s">
        <v>1574</v>
      </c>
      <c r="C43" s="115">
        <v>0</v>
      </c>
    </row>
    <row r="44" spans="1:3" s="109" customFormat="1" ht="24" customHeight="1">
      <c r="A44" s="116">
        <v>2116002</v>
      </c>
      <c r="B44" s="101" t="s">
        <v>1575</v>
      </c>
      <c r="C44" s="115">
        <v>0</v>
      </c>
    </row>
    <row r="45" spans="1:3" s="109" customFormat="1" ht="24" customHeight="1">
      <c r="A45" s="116">
        <v>2116003</v>
      </c>
      <c r="B45" s="101" t="s">
        <v>1576</v>
      </c>
      <c r="C45" s="115">
        <v>0</v>
      </c>
    </row>
    <row r="46" spans="1:3" s="109" customFormat="1" ht="24" customHeight="1">
      <c r="A46" s="116">
        <v>2116099</v>
      </c>
      <c r="B46" s="101" t="s">
        <v>1577</v>
      </c>
      <c r="C46" s="115">
        <v>0</v>
      </c>
    </row>
    <row r="47" spans="1:3" s="109" customFormat="1" ht="24" customHeight="1">
      <c r="A47" s="116">
        <v>21161</v>
      </c>
      <c r="B47" s="117" t="s">
        <v>1578</v>
      </c>
      <c r="C47" s="115">
        <f>SUM(C48:C51)</f>
        <v>0</v>
      </c>
    </row>
    <row r="48" spans="1:3" s="109" customFormat="1" ht="24" customHeight="1">
      <c r="A48" s="116">
        <v>2116101</v>
      </c>
      <c r="B48" s="101" t="s">
        <v>1579</v>
      </c>
      <c r="C48" s="115">
        <v>0</v>
      </c>
    </row>
    <row r="49" spans="1:3" s="109" customFormat="1" ht="24" customHeight="1">
      <c r="A49" s="116">
        <v>2116102</v>
      </c>
      <c r="B49" s="101" t="s">
        <v>1580</v>
      </c>
      <c r="C49" s="115">
        <v>0</v>
      </c>
    </row>
    <row r="50" spans="1:3" s="109" customFormat="1" ht="24" customHeight="1">
      <c r="A50" s="116">
        <v>2116103</v>
      </c>
      <c r="B50" s="101" t="s">
        <v>1581</v>
      </c>
      <c r="C50" s="115">
        <v>0</v>
      </c>
    </row>
    <row r="51" spans="1:3" s="109" customFormat="1" ht="24" customHeight="1">
      <c r="A51" s="116">
        <v>2116104</v>
      </c>
      <c r="B51" s="101" t="s">
        <v>1582</v>
      </c>
      <c r="C51" s="115">
        <v>0</v>
      </c>
    </row>
    <row r="52" spans="1:3" s="109" customFormat="1" ht="24" customHeight="1">
      <c r="A52" s="116">
        <v>212</v>
      </c>
      <c r="B52" s="117" t="s">
        <v>272</v>
      </c>
      <c r="C52" s="115">
        <f>SUM(C53,C66,C70:C71,C77,C81,C85,C89,C95)</f>
        <v>138124</v>
      </c>
    </row>
    <row r="53" spans="1:3" s="109" customFormat="1" ht="24" customHeight="1">
      <c r="A53" s="116">
        <v>21208</v>
      </c>
      <c r="B53" s="117" t="s">
        <v>1536</v>
      </c>
      <c r="C53" s="115">
        <f>SUM(C54:C65)</f>
        <v>125106</v>
      </c>
    </row>
    <row r="54" spans="1:3" s="109" customFormat="1" ht="24" customHeight="1">
      <c r="A54" s="116">
        <v>2120801</v>
      </c>
      <c r="B54" s="101" t="s">
        <v>1583</v>
      </c>
      <c r="C54" s="115">
        <v>125106</v>
      </c>
    </row>
    <row r="55" spans="1:3" s="109" customFormat="1" ht="24" customHeight="1">
      <c r="A55" s="116">
        <v>2120802</v>
      </c>
      <c r="B55" s="101" t="s">
        <v>1584</v>
      </c>
      <c r="C55" s="115">
        <v>0</v>
      </c>
    </row>
    <row r="56" spans="1:3" s="109" customFormat="1" ht="24" customHeight="1">
      <c r="A56" s="116">
        <v>2120803</v>
      </c>
      <c r="B56" s="101" t="s">
        <v>1585</v>
      </c>
      <c r="C56" s="115">
        <v>0</v>
      </c>
    </row>
    <row r="57" spans="1:3" s="109" customFormat="1" ht="24" customHeight="1">
      <c r="A57" s="116">
        <v>2120804</v>
      </c>
      <c r="B57" s="101" t="s">
        <v>1586</v>
      </c>
      <c r="C57" s="115">
        <v>0</v>
      </c>
    </row>
    <row r="58" spans="1:3" s="109" customFormat="1" ht="24" customHeight="1">
      <c r="A58" s="116">
        <v>2120805</v>
      </c>
      <c r="B58" s="101" t="s">
        <v>1587</v>
      </c>
      <c r="C58" s="115">
        <v>0</v>
      </c>
    </row>
    <row r="59" spans="1:3" s="109" customFormat="1" ht="24" customHeight="1">
      <c r="A59" s="116">
        <v>2120806</v>
      </c>
      <c r="B59" s="101" t="s">
        <v>1588</v>
      </c>
      <c r="C59" s="115">
        <v>0</v>
      </c>
    </row>
    <row r="60" spans="1:3" s="109" customFormat="1" ht="24" customHeight="1">
      <c r="A60" s="116">
        <v>2120807</v>
      </c>
      <c r="B60" s="101" t="s">
        <v>1589</v>
      </c>
      <c r="C60" s="115">
        <v>0</v>
      </c>
    </row>
    <row r="61" spans="1:3" s="109" customFormat="1" ht="24" customHeight="1">
      <c r="A61" s="116">
        <v>2120809</v>
      </c>
      <c r="B61" s="101" t="s">
        <v>1590</v>
      </c>
      <c r="C61" s="115">
        <v>0</v>
      </c>
    </row>
    <row r="62" spans="1:3" s="109" customFormat="1" ht="24" customHeight="1">
      <c r="A62" s="116">
        <v>2120810</v>
      </c>
      <c r="B62" s="101" t="s">
        <v>1591</v>
      </c>
      <c r="C62" s="115">
        <v>0</v>
      </c>
    </row>
    <row r="63" spans="1:3" s="109" customFormat="1" ht="24" customHeight="1">
      <c r="A63" s="116">
        <v>2120811</v>
      </c>
      <c r="B63" s="101" t="s">
        <v>1592</v>
      </c>
      <c r="C63" s="115">
        <v>0</v>
      </c>
    </row>
    <row r="64" spans="1:3" s="109" customFormat="1" ht="24" customHeight="1">
      <c r="A64" s="116">
        <v>2120813</v>
      </c>
      <c r="B64" s="101" t="s">
        <v>1333</v>
      </c>
      <c r="C64" s="115">
        <v>0</v>
      </c>
    </row>
    <row r="65" spans="1:3" s="109" customFormat="1" ht="24" customHeight="1">
      <c r="A65" s="116">
        <v>2120899</v>
      </c>
      <c r="B65" s="101" t="s">
        <v>1593</v>
      </c>
      <c r="C65" s="115">
        <v>0</v>
      </c>
    </row>
    <row r="66" spans="1:3" s="109" customFormat="1" ht="24" customHeight="1">
      <c r="A66" s="116">
        <v>21210</v>
      </c>
      <c r="B66" s="117" t="s">
        <v>1537</v>
      </c>
      <c r="C66" s="115">
        <f>SUM(C67:C69)</f>
        <v>9057</v>
      </c>
    </row>
    <row r="67" spans="1:3" s="109" customFormat="1" ht="24" customHeight="1">
      <c r="A67" s="116">
        <v>2121001</v>
      </c>
      <c r="B67" s="101" t="s">
        <v>1583</v>
      </c>
      <c r="C67" s="115">
        <v>9057</v>
      </c>
    </row>
    <row r="68" spans="1:3" s="109" customFormat="1" ht="24" customHeight="1">
      <c r="A68" s="116">
        <v>2121002</v>
      </c>
      <c r="B68" s="101" t="s">
        <v>1584</v>
      </c>
      <c r="C68" s="115">
        <v>0</v>
      </c>
    </row>
    <row r="69" spans="1:3" s="109" customFormat="1" ht="24" customHeight="1">
      <c r="A69" s="116">
        <v>2121099</v>
      </c>
      <c r="B69" s="101" t="s">
        <v>1594</v>
      </c>
      <c r="C69" s="115">
        <v>0</v>
      </c>
    </row>
    <row r="70" spans="1:3" s="109" customFormat="1" ht="24" customHeight="1">
      <c r="A70" s="116">
        <v>21211</v>
      </c>
      <c r="B70" s="117" t="s">
        <v>1595</v>
      </c>
      <c r="C70" s="115">
        <v>0</v>
      </c>
    </row>
    <row r="71" spans="1:3" s="109" customFormat="1" ht="24" customHeight="1">
      <c r="A71" s="116">
        <v>21213</v>
      </c>
      <c r="B71" s="117" t="s">
        <v>1596</v>
      </c>
      <c r="C71" s="115">
        <f>SUM(C72:C76)</f>
        <v>3961</v>
      </c>
    </row>
    <row r="72" spans="1:3" s="109" customFormat="1" ht="24" customHeight="1">
      <c r="A72" s="116">
        <v>2121301</v>
      </c>
      <c r="B72" s="101" t="s">
        <v>1597</v>
      </c>
      <c r="C72" s="115">
        <v>2903</v>
      </c>
    </row>
    <row r="73" spans="1:3" s="109" customFormat="1" ht="24" customHeight="1">
      <c r="A73" s="116">
        <v>2121302</v>
      </c>
      <c r="B73" s="101" t="s">
        <v>1598</v>
      </c>
      <c r="C73" s="115">
        <v>0</v>
      </c>
    </row>
    <row r="74" spans="1:3" s="109" customFormat="1" ht="24" customHeight="1">
      <c r="A74" s="116">
        <v>2121303</v>
      </c>
      <c r="B74" s="101" t="s">
        <v>1599</v>
      </c>
      <c r="C74" s="115">
        <v>0</v>
      </c>
    </row>
    <row r="75" spans="1:3" s="109" customFormat="1" ht="24" customHeight="1">
      <c r="A75" s="116">
        <v>2121304</v>
      </c>
      <c r="B75" s="101" t="s">
        <v>1600</v>
      </c>
      <c r="C75" s="115">
        <v>0</v>
      </c>
    </row>
    <row r="76" spans="1:3" s="109" customFormat="1" ht="24" customHeight="1">
      <c r="A76" s="116">
        <v>2121399</v>
      </c>
      <c r="B76" s="101" t="s">
        <v>1601</v>
      </c>
      <c r="C76" s="115">
        <v>1058</v>
      </c>
    </row>
    <row r="77" spans="1:3" s="109" customFormat="1" ht="24" customHeight="1">
      <c r="A77" s="116">
        <v>21214</v>
      </c>
      <c r="B77" s="117" t="s">
        <v>1602</v>
      </c>
      <c r="C77" s="115">
        <f>SUM(C78:C80)</f>
        <v>0</v>
      </c>
    </row>
    <row r="78" spans="1:3" s="109" customFormat="1" ht="24" customHeight="1">
      <c r="A78" s="116">
        <v>2121401</v>
      </c>
      <c r="B78" s="101" t="s">
        <v>1603</v>
      </c>
      <c r="C78" s="115">
        <v>0</v>
      </c>
    </row>
    <row r="79" spans="1:3" s="109" customFormat="1" ht="24" customHeight="1">
      <c r="A79" s="116">
        <v>2121402</v>
      </c>
      <c r="B79" s="101" t="s">
        <v>1604</v>
      </c>
      <c r="C79" s="115">
        <v>0</v>
      </c>
    </row>
    <row r="80" spans="1:3" s="109" customFormat="1" ht="24" customHeight="1">
      <c r="A80" s="116">
        <v>2121499</v>
      </c>
      <c r="B80" s="101" t="s">
        <v>1605</v>
      </c>
      <c r="C80" s="115">
        <v>0</v>
      </c>
    </row>
    <row r="81" spans="1:3" s="109" customFormat="1" ht="24" customHeight="1">
      <c r="A81" s="116">
        <v>21215</v>
      </c>
      <c r="B81" s="117" t="s">
        <v>1606</v>
      </c>
      <c r="C81" s="115">
        <f>SUM(C82:C84)</f>
        <v>0</v>
      </c>
    </row>
    <row r="82" spans="1:3" s="109" customFormat="1" ht="24" customHeight="1">
      <c r="A82" s="116">
        <v>2121501</v>
      </c>
      <c r="B82" s="101" t="s">
        <v>1607</v>
      </c>
      <c r="C82" s="115">
        <v>0</v>
      </c>
    </row>
    <row r="83" spans="1:3" s="109" customFormat="1" ht="24" customHeight="1">
      <c r="A83" s="116">
        <v>2121502</v>
      </c>
      <c r="B83" s="101" t="s">
        <v>1608</v>
      </c>
      <c r="C83" s="115">
        <v>0</v>
      </c>
    </row>
    <row r="84" spans="1:3" s="109" customFormat="1" ht="24" customHeight="1">
      <c r="A84" s="116">
        <v>2121599</v>
      </c>
      <c r="B84" s="101" t="s">
        <v>1609</v>
      </c>
      <c r="C84" s="115">
        <v>0</v>
      </c>
    </row>
    <row r="85" spans="1:3" s="109" customFormat="1" ht="24" customHeight="1">
      <c r="A85" s="116">
        <v>21216</v>
      </c>
      <c r="B85" s="117" t="s">
        <v>1610</v>
      </c>
      <c r="C85" s="115">
        <f>SUM(C86:C88)</f>
        <v>0</v>
      </c>
    </row>
    <row r="86" spans="1:3" s="109" customFormat="1" ht="24" customHeight="1">
      <c r="A86" s="116">
        <v>2121601</v>
      </c>
      <c r="B86" s="101" t="s">
        <v>1607</v>
      </c>
      <c r="C86" s="115">
        <v>0</v>
      </c>
    </row>
    <row r="87" spans="1:3" s="109" customFormat="1" ht="24" customHeight="1">
      <c r="A87" s="116">
        <v>2121602</v>
      </c>
      <c r="B87" s="101" t="s">
        <v>1608</v>
      </c>
      <c r="C87" s="115">
        <v>0</v>
      </c>
    </row>
    <row r="88" spans="1:3" s="109" customFormat="1" ht="24" customHeight="1">
      <c r="A88" s="116">
        <v>2121699</v>
      </c>
      <c r="B88" s="101" t="s">
        <v>1611</v>
      </c>
      <c r="C88" s="115">
        <v>0</v>
      </c>
    </row>
    <row r="89" spans="1:3" s="109" customFormat="1" ht="24" customHeight="1">
      <c r="A89" s="116">
        <v>21217</v>
      </c>
      <c r="B89" s="117" t="s">
        <v>1612</v>
      </c>
      <c r="C89" s="115">
        <f>SUM(C90:C94)</f>
        <v>0</v>
      </c>
    </row>
    <row r="90" spans="1:3" s="109" customFormat="1" ht="24" customHeight="1">
      <c r="A90" s="116">
        <v>2121701</v>
      </c>
      <c r="B90" s="101" t="s">
        <v>1613</v>
      </c>
      <c r="C90" s="115">
        <v>0</v>
      </c>
    </row>
    <row r="91" spans="1:3" s="109" customFormat="1" ht="24" customHeight="1">
      <c r="A91" s="116">
        <v>2121702</v>
      </c>
      <c r="B91" s="101" t="s">
        <v>1614</v>
      </c>
      <c r="C91" s="115">
        <v>0</v>
      </c>
    </row>
    <row r="92" spans="1:3" s="109" customFormat="1" ht="24" customHeight="1">
      <c r="A92" s="116">
        <v>2121703</v>
      </c>
      <c r="B92" s="101" t="s">
        <v>1615</v>
      </c>
      <c r="C92" s="115">
        <v>0</v>
      </c>
    </row>
    <row r="93" spans="1:3" s="109" customFormat="1" ht="24" customHeight="1">
      <c r="A93" s="116">
        <v>2121704</v>
      </c>
      <c r="B93" s="101" t="s">
        <v>1616</v>
      </c>
      <c r="C93" s="115">
        <v>0</v>
      </c>
    </row>
    <row r="94" spans="1:3" s="109" customFormat="1" ht="24" customHeight="1">
      <c r="A94" s="116">
        <v>2121799</v>
      </c>
      <c r="B94" s="101" t="s">
        <v>1617</v>
      </c>
      <c r="C94" s="115">
        <v>0</v>
      </c>
    </row>
    <row r="95" spans="1:3" s="109" customFormat="1" ht="24" customHeight="1">
      <c r="A95" s="116">
        <v>21218</v>
      </c>
      <c r="B95" s="117" t="s">
        <v>1618</v>
      </c>
      <c r="C95" s="115">
        <f>SUM(C96:C97)</f>
        <v>0</v>
      </c>
    </row>
    <row r="96" spans="1:3" s="109" customFormat="1" ht="24" customHeight="1">
      <c r="A96" s="116">
        <v>2121801</v>
      </c>
      <c r="B96" s="101" t="s">
        <v>1619</v>
      </c>
      <c r="C96" s="115">
        <v>0</v>
      </c>
    </row>
    <row r="97" spans="1:3" s="109" customFormat="1" ht="24" customHeight="1">
      <c r="A97" s="116">
        <v>2121899</v>
      </c>
      <c r="B97" s="101" t="s">
        <v>1620</v>
      </c>
      <c r="C97" s="115">
        <v>0</v>
      </c>
    </row>
    <row r="98" spans="1:3" s="109" customFormat="1" ht="24" customHeight="1">
      <c r="A98" s="116">
        <v>213</v>
      </c>
      <c r="B98" s="117" t="s">
        <v>281</v>
      </c>
      <c r="C98" s="115">
        <f>SUM(C99,C104,C109,C114,C117)</f>
        <v>0</v>
      </c>
    </row>
    <row r="99" spans="1:3" s="109" customFormat="1" ht="24" customHeight="1">
      <c r="A99" s="116">
        <v>21366</v>
      </c>
      <c r="B99" s="117" t="s">
        <v>1621</v>
      </c>
      <c r="C99" s="115">
        <f>SUM(C100:C103)</f>
        <v>0</v>
      </c>
    </row>
    <row r="100" spans="1:3" s="109" customFormat="1" ht="24" customHeight="1">
      <c r="A100" s="116">
        <v>2136601</v>
      </c>
      <c r="B100" s="101" t="s">
        <v>1567</v>
      </c>
      <c r="C100" s="115">
        <v>0</v>
      </c>
    </row>
    <row r="101" spans="1:3" s="109" customFormat="1" ht="24" customHeight="1">
      <c r="A101" s="116">
        <v>2136602</v>
      </c>
      <c r="B101" s="101" t="s">
        <v>1622</v>
      </c>
      <c r="C101" s="115">
        <v>0</v>
      </c>
    </row>
    <row r="102" spans="1:3" s="109" customFormat="1" ht="24" customHeight="1">
      <c r="A102" s="116">
        <v>2136603</v>
      </c>
      <c r="B102" s="101" t="s">
        <v>1623</v>
      </c>
      <c r="C102" s="115">
        <v>0</v>
      </c>
    </row>
    <row r="103" spans="1:3" s="109" customFormat="1" ht="24" customHeight="1">
      <c r="A103" s="116">
        <v>2136699</v>
      </c>
      <c r="B103" s="101" t="s">
        <v>1624</v>
      </c>
      <c r="C103" s="115">
        <v>0</v>
      </c>
    </row>
    <row r="104" spans="1:3" s="109" customFormat="1" ht="24" customHeight="1">
      <c r="A104" s="116">
        <v>21367</v>
      </c>
      <c r="B104" s="117" t="s">
        <v>1625</v>
      </c>
      <c r="C104" s="115">
        <f>SUM(C105:C108)</f>
        <v>0</v>
      </c>
    </row>
    <row r="105" spans="1:3" s="109" customFormat="1" ht="24" customHeight="1">
      <c r="A105" s="116">
        <v>2136701</v>
      </c>
      <c r="B105" s="101" t="s">
        <v>1567</v>
      </c>
      <c r="C105" s="115">
        <v>0</v>
      </c>
    </row>
    <row r="106" spans="1:3" s="109" customFormat="1" ht="24" customHeight="1">
      <c r="A106" s="116">
        <v>2136702</v>
      </c>
      <c r="B106" s="101" t="s">
        <v>1622</v>
      </c>
      <c r="C106" s="115">
        <v>0</v>
      </c>
    </row>
    <row r="107" spans="1:3" s="109" customFormat="1" ht="24" customHeight="1">
      <c r="A107" s="116">
        <v>2136703</v>
      </c>
      <c r="B107" s="101" t="s">
        <v>1626</v>
      </c>
      <c r="C107" s="115">
        <v>0</v>
      </c>
    </row>
    <row r="108" spans="1:3" s="109" customFormat="1" ht="24" customHeight="1">
      <c r="A108" s="116">
        <v>2136799</v>
      </c>
      <c r="B108" s="101" t="s">
        <v>1627</v>
      </c>
      <c r="C108" s="115">
        <v>0</v>
      </c>
    </row>
    <row r="109" spans="1:3" s="109" customFormat="1" ht="24" customHeight="1">
      <c r="A109" s="116">
        <v>21369</v>
      </c>
      <c r="B109" s="117" t="s">
        <v>1628</v>
      </c>
      <c r="C109" s="115">
        <f>SUM(C110:C113)</f>
        <v>0</v>
      </c>
    </row>
    <row r="110" spans="1:3" s="109" customFormat="1" ht="24" customHeight="1">
      <c r="A110" s="116">
        <v>2136901</v>
      </c>
      <c r="B110" s="101" t="s">
        <v>1096</v>
      </c>
      <c r="C110" s="115">
        <v>0</v>
      </c>
    </row>
    <row r="111" spans="1:3" s="109" customFormat="1" ht="24" customHeight="1">
      <c r="A111" s="116">
        <v>2136902</v>
      </c>
      <c r="B111" s="101" t="s">
        <v>1629</v>
      </c>
      <c r="C111" s="115">
        <v>0</v>
      </c>
    </row>
    <row r="112" spans="1:3" s="109" customFormat="1" ht="24" customHeight="1">
      <c r="A112" s="116">
        <v>2136903</v>
      </c>
      <c r="B112" s="101" t="s">
        <v>1630</v>
      </c>
      <c r="C112" s="115">
        <v>0</v>
      </c>
    </row>
    <row r="113" spans="1:3" s="109" customFormat="1" ht="24" customHeight="1">
      <c r="A113" s="116">
        <v>2136999</v>
      </c>
      <c r="B113" s="101" t="s">
        <v>1631</v>
      </c>
      <c r="C113" s="115">
        <v>0</v>
      </c>
    </row>
    <row r="114" spans="1:3" s="109" customFormat="1" ht="24" customHeight="1">
      <c r="A114" s="116">
        <v>21370</v>
      </c>
      <c r="B114" s="117" t="s">
        <v>1632</v>
      </c>
      <c r="C114" s="115">
        <f>SUM(C115:C116)</f>
        <v>0</v>
      </c>
    </row>
    <row r="115" spans="1:3" s="109" customFormat="1" ht="24" customHeight="1">
      <c r="A115" s="116">
        <v>2137001</v>
      </c>
      <c r="B115" s="101" t="s">
        <v>1633</v>
      </c>
      <c r="C115" s="115">
        <v>0</v>
      </c>
    </row>
    <row r="116" spans="1:3" s="109" customFormat="1" ht="24" customHeight="1">
      <c r="A116" s="116">
        <v>2137099</v>
      </c>
      <c r="B116" s="101" t="s">
        <v>1634</v>
      </c>
      <c r="C116" s="115">
        <v>0</v>
      </c>
    </row>
    <row r="117" spans="1:3" s="109" customFormat="1" ht="24" customHeight="1">
      <c r="A117" s="116">
        <v>21371</v>
      </c>
      <c r="B117" s="117" t="s">
        <v>1635</v>
      </c>
      <c r="C117" s="115">
        <f>SUM(C118:C121)</f>
        <v>0</v>
      </c>
    </row>
    <row r="118" spans="1:3" s="109" customFormat="1" ht="24" customHeight="1">
      <c r="A118" s="116">
        <v>2137101</v>
      </c>
      <c r="B118" s="101" t="s">
        <v>1636</v>
      </c>
      <c r="C118" s="115">
        <v>0</v>
      </c>
    </row>
    <row r="119" spans="1:3" s="109" customFormat="1" ht="24" customHeight="1">
      <c r="A119" s="116">
        <v>2137102</v>
      </c>
      <c r="B119" s="101" t="s">
        <v>1637</v>
      </c>
      <c r="C119" s="115">
        <v>0</v>
      </c>
    </row>
    <row r="120" spans="1:3" s="109" customFormat="1" ht="24" customHeight="1">
      <c r="A120" s="116">
        <v>2137103</v>
      </c>
      <c r="B120" s="101" t="s">
        <v>1638</v>
      </c>
      <c r="C120" s="115">
        <v>0</v>
      </c>
    </row>
    <row r="121" spans="1:3" s="109" customFormat="1" ht="24" customHeight="1">
      <c r="A121" s="116">
        <v>2137199</v>
      </c>
      <c r="B121" s="101" t="s">
        <v>1639</v>
      </c>
      <c r="C121" s="115">
        <v>0</v>
      </c>
    </row>
    <row r="122" spans="1:3" s="109" customFormat="1" ht="24" customHeight="1">
      <c r="A122" s="116">
        <v>214</v>
      </c>
      <c r="B122" s="117" t="s">
        <v>312</v>
      </c>
      <c r="C122" s="115">
        <f>SUM(C123,C128,C133,C138,C147,C154,C163,C166,C169,C170)</f>
        <v>38</v>
      </c>
    </row>
    <row r="123" spans="1:3" s="109" customFormat="1" ht="24" customHeight="1">
      <c r="A123" s="116">
        <v>21460</v>
      </c>
      <c r="B123" s="117" t="s">
        <v>1640</v>
      </c>
      <c r="C123" s="115">
        <f>SUM(C124:C127)</f>
        <v>0</v>
      </c>
    </row>
    <row r="124" spans="1:3" s="109" customFormat="1" ht="24" customHeight="1">
      <c r="A124" s="116">
        <v>2146001</v>
      </c>
      <c r="B124" s="101" t="s">
        <v>1137</v>
      </c>
      <c r="C124" s="115">
        <v>0</v>
      </c>
    </row>
    <row r="125" spans="1:3" s="109" customFormat="1" ht="24" customHeight="1">
      <c r="A125" s="116">
        <v>2146002</v>
      </c>
      <c r="B125" s="101" t="s">
        <v>1138</v>
      </c>
      <c r="C125" s="115">
        <v>0</v>
      </c>
    </row>
    <row r="126" spans="1:3" s="109" customFormat="1" ht="24" customHeight="1">
      <c r="A126" s="116">
        <v>2146003</v>
      </c>
      <c r="B126" s="101" t="s">
        <v>1641</v>
      </c>
      <c r="C126" s="115">
        <v>0</v>
      </c>
    </row>
    <row r="127" spans="1:3" s="109" customFormat="1" ht="24" customHeight="1">
      <c r="A127" s="116">
        <v>2146099</v>
      </c>
      <c r="B127" s="101" t="s">
        <v>1642</v>
      </c>
      <c r="C127" s="115">
        <v>0</v>
      </c>
    </row>
    <row r="128" spans="1:3" s="109" customFormat="1" ht="24" customHeight="1">
      <c r="A128" s="116">
        <v>21462</v>
      </c>
      <c r="B128" s="117" t="s">
        <v>1643</v>
      </c>
      <c r="C128" s="115">
        <f>SUM(C129:C132)</f>
        <v>38</v>
      </c>
    </row>
    <row r="129" spans="1:3" s="109" customFormat="1" ht="24" customHeight="1">
      <c r="A129" s="116">
        <v>2146201</v>
      </c>
      <c r="B129" s="101" t="s">
        <v>1641</v>
      </c>
      <c r="C129" s="115">
        <v>0</v>
      </c>
    </row>
    <row r="130" spans="1:3" s="109" customFormat="1" ht="24" customHeight="1">
      <c r="A130" s="116">
        <v>2146202</v>
      </c>
      <c r="B130" s="101" t="s">
        <v>1644</v>
      </c>
      <c r="C130" s="115">
        <v>0</v>
      </c>
    </row>
    <row r="131" spans="1:3" s="109" customFormat="1" ht="24" customHeight="1">
      <c r="A131" s="116">
        <v>2146203</v>
      </c>
      <c r="B131" s="101" t="s">
        <v>1645</v>
      </c>
      <c r="C131" s="115">
        <v>0</v>
      </c>
    </row>
    <row r="132" spans="1:3" s="109" customFormat="1" ht="24" customHeight="1">
      <c r="A132" s="116">
        <v>2146299</v>
      </c>
      <c r="B132" s="101" t="s">
        <v>1646</v>
      </c>
      <c r="C132" s="115">
        <v>38</v>
      </c>
    </row>
    <row r="133" spans="1:3" s="109" customFormat="1" ht="24" customHeight="1">
      <c r="A133" s="116">
        <v>21463</v>
      </c>
      <c r="B133" s="117" t="s">
        <v>1647</v>
      </c>
      <c r="C133" s="115">
        <f>SUM(C134:C137)</f>
        <v>0</v>
      </c>
    </row>
    <row r="134" spans="1:3" s="109" customFormat="1" ht="24" customHeight="1">
      <c r="A134" s="116">
        <v>2146301</v>
      </c>
      <c r="B134" s="101" t="s">
        <v>1144</v>
      </c>
      <c r="C134" s="115">
        <v>0</v>
      </c>
    </row>
    <row r="135" spans="1:3" s="109" customFormat="1" ht="24" customHeight="1">
      <c r="A135" s="116">
        <v>2146302</v>
      </c>
      <c r="B135" s="101" t="s">
        <v>1648</v>
      </c>
      <c r="C135" s="115">
        <v>0</v>
      </c>
    </row>
    <row r="136" spans="1:3" s="109" customFormat="1" ht="24" customHeight="1">
      <c r="A136" s="116">
        <v>2146303</v>
      </c>
      <c r="B136" s="101" t="s">
        <v>1649</v>
      </c>
      <c r="C136" s="115">
        <v>0</v>
      </c>
    </row>
    <row r="137" spans="1:3" s="109" customFormat="1" ht="24" customHeight="1">
      <c r="A137" s="116">
        <v>2146399</v>
      </c>
      <c r="B137" s="101" t="s">
        <v>1650</v>
      </c>
      <c r="C137" s="115">
        <v>0</v>
      </c>
    </row>
    <row r="138" spans="1:3" s="109" customFormat="1" ht="24" customHeight="1">
      <c r="A138" s="116">
        <v>21464</v>
      </c>
      <c r="B138" s="117" t="s">
        <v>1651</v>
      </c>
      <c r="C138" s="115">
        <f>SUM(C139:C146)</f>
        <v>0</v>
      </c>
    </row>
    <row r="139" spans="1:3" s="109" customFormat="1" ht="24" customHeight="1">
      <c r="A139" s="116">
        <v>2146401</v>
      </c>
      <c r="B139" s="101" t="s">
        <v>1652</v>
      </c>
      <c r="C139" s="115">
        <v>0</v>
      </c>
    </row>
    <row r="140" spans="1:3" s="109" customFormat="1" ht="24" customHeight="1">
      <c r="A140" s="116">
        <v>2146402</v>
      </c>
      <c r="B140" s="101" t="s">
        <v>1653</v>
      </c>
      <c r="C140" s="115">
        <v>0</v>
      </c>
    </row>
    <row r="141" spans="1:3" s="109" customFormat="1" ht="24" customHeight="1">
      <c r="A141" s="116">
        <v>2146403</v>
      </c>
      <c r="B141" s="101" t="s">
        <v>1654</v>
      </c>
      <c r="C141" s="115">
        <v>0</v>
      </c>
    </row>
    <row r="142" spans="1:3" s="109" customFormat="1" ht="24" customHeight="1">
      <c r="A142" s="116">
        <v>2146404</v>
      </c>
      <c r="B142" s="101" t="s">
        <v>1655</v>
      </c>
      <c r="C142" s="115">
        <v>0</v>
      </c>
    </row>
    <row r="143" spans="1:3" s="109" customFormat="1" ht="24" customHeight="1">
      <c r="A143" s="116">
        <v>2146405</v>
      </c>
      <c r="B143" s="101" t="s">
        <v>1656</v>
      </c>
      <c r="C143" s="115">
        <v>0</v>
      </c>
    </row>
    <row r="144" spans="1:3" s="109" customFormat="1" ht="24" customHeight="1">
      <c r="A144" s="116">
        <v>2146406</v>
      </c>
      <c r="B144" s="101" t="s">
        <v>1657</v>
      </c>
      <c r="C144" s="115">
        <v>0</v>
      </c>
    </row>
    <row r="145" spans="1:3" s="109" customFormat="1" ht="24" customHeight="1">
      <c r="A145" s="116">
        <v>2146407</v>
      </c>
      <c r="B145" s="101" t="s">
        <v>1658</v>
      </c>
      <c r="C145" s="115">
        <v>0</v>
      </c>
    </row>
    <row r="146" spans="1:3" s="109" customFormat="1" ht="24" customHeight="1">
      <c r="A146" s="116">
        <v>2146499</v>
      </c>
      <c r="B146" s="101" t="s">
        <v>1659</v>
      </c>
      <c r="C146" s="115">
        <v>0</v>
      </c>
    </row>
    <row r="147" spans="1:3" s="109" customFormat="1" ht="24" customHeight="1">
      <c r="A147" s="116">
        <v>21468</v>
      </c>
      <c r="B147" s="117" t="s">
        <v>1660</v>
      </c>
      <c r="C147" s="115">
        <f>SUM(C148:C153)</f>
        <v>0</v>
      </c>
    </row>
    <row r="148" spans="1:3" s="109" customFormat="1" ht="24" customHeight="1">
      <c r="A148" s="116">
        <v>2146801</v>
      </c>
      <c r="B148" s="101" t="s">
        <v>1661</v>
      </c>
      <c r="C148" s="115">
        <v>0</v>
      </c>
    </row>
    <row r="149" spans="1:3" s="109" customFormat="1" ht="24" customHeight="1">
      <c r="A149" s="116">
        <v>2146802</v>
      </c>
      <c r="B149" s="101" t="s">
        <v>1662</v>
      </c>
      <c r="C149" s="115">
        <v>0</v>
      </c>
    </row>
    <row r="150" spans="1:3" s="109" customFormat="1" ht="24" customHeight="1">
      <c r="A150" s="116">
        <v>2146803</v>
      </c>
      <c r="B150" s="101" t="s">
        <v>1663</v>
      </c>
      <c r="C150" s="115">
        <v>0</v>
      </c>
    </row>
    <row r="151" spans="1:3" s="109" customFormat="1" ht="24" customHeight="1">
      <c r="A151" s="116">
        <v>2146804</v>
      </c>
      <c r="B151" s="101" t="s">
        <v>1664</v>
      </c>
      <c r="C151" s="115">
        <v>0</v>
      </c>
    </row>
    <row r="152" spans="1:3" s="109" customFormat="1" ht="24" customHeight="1">
      <c r="A152" s="116">
        <v>2146805</v>
      </c>
      <c r="B152" s="101" t="s">
        <v>1665</v>
      </c>
      <c r="C152" s="115">
        <v>0</v>
      </c>
    </row>
    <row r="153" spans="1:3" s="109" customFormat="1" ht="24" customHeight="1">
      <c r="A153" s="116">
        <v>2146899</v>
      </c>
      <c r="B153" s="101" t="s">
        <v>1666</v>
      </c>
      <c r="C153" s="115">
        <v>0</v>
      </c>
    </row>
    <row r="154" spans="1:3" s="109" customFormat="1" ht="24" customHeight="1">
      <c r="A154" s="116">
        <v>21469</v>
      </c>
      <c r="B154" s="117" t="s">
        <v>1667</v>
      </c>
      <c r="C154" s="115">
        <f>SUM(C155:C162)</f>
        <v>0</v>
      </c>
    </row>
    <row r="155" spans="1:3" s="109" customFormat="1" ht="24" customHeight="1">
      <c r="A155" s="116">
        <v>2146901</v>
      </c>
      <c r="B155" s="101" t="s">
        <v>1668</v>
      </c>
      <c r="C155" s="115">
        <v>0</v>
      </c>
    </row>
    <row r="156" spans="1:3" s="109" customFormat="1" ht="24" customHeight="1">
      <c r="A156" s="116">
        <v>2146902</v>
      </c>
      <c r="B156" s="101" t="s">
        <v>1165</v>
      </c>
      <c r="C156" s="115">
        <v>0</v>
      </c>
    </row>
    <row r="157" spans="1:3" s="109" customFormat="1" ht="24" customHeight="1">
      <c r="A157" s="116">
        <v>2146903</v>
      </c>
      <c r="B157" s="101" t="s">
        <v>1669</v>
      </c>
      <c r="C157" s="115">
        <v>0</v>
      </c>
    </row>
    <row r="158" spans="1:3" s="109" customFormat="1" ht="24" customHeight="1">
      <c r="A158" s="116">
        <v>2146904</v>
      </c>
      <c r="B158" s="101" t="s">
        <v>1670</v>
      </c>
      <c r="C158" s="115">
        <v>0</v>
      </c>
    </row>
    <row r="159" spans="1:3" s="109" customFormat="1" ht="24" customHeight="1">
      <c r="A159" s="116">
        <v>2146906</v>
      </c>
      <c r="B159" s="101" t="s">
        <v>1671</v>
      </c>
      <c r="C159" s="115">
        <v>0</v>
      </c>
    </row>
    <row r="160" spans="1:3" s="109" customFormat="1" ht="24" customHeight="1">
      <c r="A160" s="116">
        <v>2146907</v>
      </c>
      <c r="B160" s="101" t="s">
        <v>1672</v>
      </c>
      <c r="C160" s="115">
        <v>0</v>
      </c>
    </row>
    <row r="161" spans="1:3" s="109" customFormat="1" ht="24" customHeight="1">
      <c r="A161" s="116">
        <v>2146908</v>
      </c>
      <c r="B161" s="101" t="s">
        <v>1673</v>
      </c>
      <c r="C161" s="115">
        <v>0</v>
      </c>
    </row>
    <row r="162" spans="1:3" s="109" customFormat="1" ht="24" customHeight="1">
      <c r="A162" s="116">
        <v>2146999</v>
      </c>
      <c r="B162" s="101" t="s">
        <v>1674</v>
      </c>
      <c r="C162" s="115">
        <v>0</v>
      </c>
    </row>
    <row r="163" spans="1:3" s="109" customFormat="1" ht="24" customHeight="1">
      <c r="A163" s="116">
        <v>21470</v>
      </c>
      <c r="B163" s="117" t="s">
        <v>1675</v>
      </c>
      <c r="C163" s="115">
        <f>SUM(C164:C165)</f>
        <v>0</v>
      </c>
    </row>
    <row r="164" spans="1:3" s="109" customFormat="1" ht="24" customHeight="1">
      <c r="A164" s="116">
        <v>2147001</v>
      </c>
      <c r="B164" s="101" t="s">
        <v>1676</v>
      </c>
      <c r="C164" s="115">
        <v>0</v>
      </c>
    </row>
    <row r="165" spans="1:3" s="109" customFormat="1" ht="24" customHeight="1">
      <c r="A165" s="116">
        <v>2147099</v>
      </c>
      <c r="B165" s="101" t="s">
        <v>1677</v>
      </c>
      <c r="C165" s="115">
        <v>0</v>
      </c>
    </row>
    <row r="166" spans="1:3" s="109" customFormat="1" ht="24" customHeight="1">
      <c r="A166" s="116">
        <v>21471</v>
      </c>
      <c r="B166" s="117" t="s">
        <v>1678</v>
      </c>
      <c r="C166" s="115">
        <f>SUM(C167:C168)</f>
        <v>0</v>
      </c>
    </row>
    <row r="167" spans="1:3" s="109" customFormat="1" ht="24" customHeight="1">
      <c r="A167" s="116">
        <v>2147101</v>
      </c>
      <c r="B167" s="101" t="s">
        <v>1676</v>
      </c>
      <c r="C167" s="115">
        <v>0</v>
      </c>
    </row>
    <row r="168" spans="1:3" s="109" customFormat="1" ht="24" customHeight="1">
      <c r="A168" s="116">
        <v>2147199</v>
      </c>
      <c r="B168" s="101" t="s">
        <v>1679</v>
      </c>
      <c r="C168" s="115">
        <v>0</v>
      </c>
    </row>
    <row r="169" spans="1:3" s="109" customFormat="1" ht="24" customHeight="1">
      <c r="A169" s="116">
        <v>21472</v>
      </c>
      <c r="B169" s="117" t="s">
        <v>1680</v>
      </c>
      <c r="C169" s="115">
        <v>0</v>
      </c>
    </row>
    <row r="170" spans="1:3" s="109" customFormat="1" ht="24" customHeight="1">
      <c r="A170" s="116">
        <v>21473</v>
      </c>
      <c r="B170" s="117" t="s">
        <v>1681</v>
      </c>
      <c r="C170" s="115">
        <f>SUM(C171:C173)</f>
        <v>0</v>
      </c>
    </row>
    <row r="171" spans="1:3" s="109" customFormat="1" ht="24" customHeight="1">
      <c r="A171" s="116">
        <v>2147301</v>
      </c>
      <c r="B171" s="101" t="s">
        <v>1682</v>
      </c>
      <c r="C171" s="115">
        <v>0</v>
      </c>
    </row>
    <row r="172" spans="1:3" s="109" customFormat="1" ht="24" customHeight="1">
      <c r="A172" s="116">
        <v>2147303</v>
      </c>
      <c r="B172" s="101" t="s">
        <v>1683</v>
      </c>
      <c r="C172" s="115">
        <v>0</v>
      </c>
    </row>
    <row r="173" spans="1:3" s="109" customFormat="1" ht="24" customHeight="1">
      <c r="A173" s="116">
        <v>2147399</v>
      </c>
      <c r="B173" s="101" t="s">
        <v>1684</v>
      </c>
      <c r="C173" s="115">
        <v>0</v>
      </c>
    </row>
    <row r="174" spans="1:3" s="109" customFormat="1" ht="24" customHeight="1">
      <c r="A174" s="116">
        <v>215</v>
      </c>
      <c r="B174" s="117" t="s">
        <v>317</v>
      </c>
      <c r="C174" s="115">
        <f>C175</f>
        <v>0</v>
      </c>
    </row>
    <row r="175" spans="1:3" s="109" customFormat="1" ht="24" customHeight="1">
      <c r="A175" s="116">
        <v>21562</v>
      </c>
      <c r="B175" s="117" t="s">
        <v>1685</v>
      </c>
      <c r="C175" s="115">
        <f>SUM(C176:C178)</f>
        <v>0</v>
      </c>
    </row>
    <row r="176" spans="1:3" s="109" customFormat="1" ht="24" customHeight="1">
      <c r="A176" s="116">
        <v>2156201</v>
      </c>
      <c r="B176" s="101" t="s">
        <v>1686</v>
      </c>
      <c r="C176" s="115">
        <v>0</v>
      </c>
    </row>
    <row r="177" spans="1:3" s="109" customFormat="1" ht="24" customHeight="1">
      <c r="A177" s="116">
        <v>2156202</v>
      </c>
      <c r="B177" s="101" t="s">
        <v>1687</v>
      </c>
      <c r="C177" s="115">
        <v>0</v>
      </c>
    </row>
    <row r="178" spans="1:3" s="109" customFormat="1" ht="24" customHeight="1">
      <c r="A178" s="116">
        <v>2156299</v>
      </c>
      <c r="B178" s="101" t="s">
        <v>1688</v>
      </c>
      <c r="C178" s="115">
        <v>0</v>
      </c>
    </row>
    <row r="179" spans="1:3" s="109" customFormat="1" ht="24" customHeight="1">
      <c r="A179" s="116">
        <v>217</v>
      </c>
      <c r="B179" s="117" t="s">
        <v>330</v>
      </c>
      <c r="C179" s="115">
        <f>C180</f>
        <v>0</v>
      </c>
    </row>
    <row r="180" spans="1:3" s="109" customFormat="1" ht="24" customHeight="1">
      <c r="A180" s="116">
        <v>21704</v>
      </c>
      <c r="B180" s="117" t="s">
        <v>1263</v>
      </c>
      <c r="C180" s="115">
        <f>SUM(C181:C182)</f>
        <v>0</v>
      </c>
    </row>
    <row r="181" spans="1:3" s="109" customFormat="1" ht="24" customHeight="1">
      <c r="A181" s="116">
        <v>2170402</v>
      </c>
      <c r="B181" s="101" t="s">
        <v>1689</v>
      </c>
      <c r="C181" s="115">
        <v>0</v>
      </c>
    </row>
    <row r="182" spans="1:3" s="109" customFormat="1" ht="24" customHeight="1">
      <c r="A182" s="116">
        <v>2170403</v>
      </c>
      <c r="B182" s="101" t="s">
        <v>1690</v>
      </c>
      <c r="C182" s="115">
        <v>0</v>
      </c>
    </row>
    <row r="183" spans="1:3" s="109" customFormat="1" ht="24" customHeight="1">
      <c r="A183" s="116">
        <v>229</v>
      </c>
      <c r="B183" s="117" t="s">
        <v>357</v>
      </c>
      <c r="C183" s="115">
        <f>C184+C188+C197</f>
        <v>246</v>
      </c>
    </row>
    <row r="184" spans="1:3" s="109" customFormat="1" ht="24" customHeight="1">
      <c r="A184" s="116">
        <v>22904</v>
      </c>
      <c r="B184" s="117" t="s">
        <v>1540</v>
      </c>
      <c r="C184" s="115">
        <f>SUM(C185:C187)</f>
        <v>0</v>
      </c>
    </row>
    <row r="185" spans="1:3" s="109" customFormat="1" ht="24" customHeight="1">
      <c r="A185" s="116">
        <v>2290401</v>
      </c>
      <c r="B185" s="101" t="s">
        <v>1691</v>
      </c>
      <c r="C185" s="115">
        <v>0</v>
      </c>
    </row>
    <row r="186" spans="1:3" s="109" customFormat="1" ht="24" customHeight="1">
      <c r="A186" s="116">
        <v>2290402</v>
      </c>
      <c r="B186" s="101" t="s">
        <v>1692</v>
      </c>
      <c r="C186" s="115">
        <v>0</v>
      </c>
    </row>
    <row r="187" spans="1:3" s="109" customFormat="1" ht="24" customHeight="1">
      <c r="A187" s="116">
        <v>2290403</v>
      </c>
      <c r="B187" s="101" t="s">
        <v>1693</v>
      </c>
      <c r="C187" s="115">
        <v>0</v>
      </c>
    </row>
    <row r="188" spans="1:3" s="109" customFormat="1" ht="24" customHeight="1">
      <c r="A188" s="116">
        <v>22908</v>
      </c>
      <c r="B188" s="117" t="s">
        <v>1694</v>
      </c>
      <c r="C188" s="115">
        <f>SUM(C189:C196)</f>
        <v>0</v>
      </c>
    </row>
    <row r="189" spans="1:3" s="109" customFormat="1" ht="24" customHeight="1">
      <c r="A189" s="116">
        <v>2290802</v>
      </c>
      <c r="B189" s="101" t="s">
        <v>1695</v>
      </c>
      <c r="C189" s="115">
        <v>0</v>
      </c>
    </row>
    <row r="190" spans="1:3" s="109" customFormat="1" ht="24" customHeight="1">
      <c r="A190" s="116">
        <v>2290803</v>
      </c>
      <c r="B190" s="101" t="s">
        <v>1696</v>
      </c>
      <c r="C190" s="115">
        <v>0</v>
      </c>
    </row>
    <row r="191" spans="1:3" s="109" customFormat="1" ht="24" customHeight="1">
      <c r="A191" s="116">
        <v>2290804</v>
      </c>
      <c r="B191" s="101" t="s">
        <v>1697</v>
      </c>
      <c r="C191" s="115">
        <v>0</v>
      </c>
    </row>
    <row r="192" spans="1:3" s="109" customFormat="1" ht="24" customHeight="1">
      <c r="A192" s="116">
        <v>2290805</v>
      </c>
      <c r="B192" s="101" t="s">
        <v>1698</v>
      </c>
      <c r="C192" s="115">
        <v>0</v>
      </c>
    </row>
    <row r="193" spans="1:3" s="109" customFormat="1" ht="24" customHeight="1">
      <c r="A193" s="116">
        <v>2290806</v>
      </c>
      <c r="B193" s="101" t="s">
        <v>1699</v>
      </c>
      <c r="C193" s="115">
        <v>0</v>
      </c>
    </row>
    <row r="194" spans="1:3" s="109" customFormat="1" ht="24" customHeight="1">
      <c r="A194" s="116">
        <v>2290807</v>
      </c>
      <c r="B194" s="101" t="s">
        <v>1700</v>
      </c>
      <c r="C194" s="115">
        <v>0</v>
      </c>
    </row>
    <row r="195" spans="1:3" s="109" customFormat="1" ht="24" customHeight="1">
      <c r="A195" s="116">
        <v>2290808</v>
      </c>
      <c r="B195" s="101" t="s">
        <v>1701</v>
      </c>
      <c r="C195" s="115">
        <v>0</v>
      </c>
    </row>
    <row r="196" spans="1:3" s="109" customFormat="1" ht="24" customHeight="1">
      <c r="A196" s="116">
        <v>2290899</v>
      </c>
      <c r="B196" s="101" t="s">
        <v>1702</v>
      </c>
      <c r="C196" s="115">
        <v>0</v>
      </c>
    </row>
    <row r="197" spans="1:3" s="109" customFormat="1" ht="24" customHeight="1">
      <c r="A197" s="116">
        <v>22960</v>
      </c>
      <c r="B197" s="117" t="s">
        <v>1703</v>
      </c>
      <c r="C197" s="115">
        <f>SUM(C198:C208)</f>
        <v>246</v>
      </c>
    </row>
    <row r="198" spans="1:3" s="109" customFormat="1" ht="24" customHeight="1">
      <c r="A198" s="116">
        <v>2296001</v>
      </c>
      <c r="B198" s="101" t="s">
        <v>1704</v>
      </c>
      <c r="C198" s="115">
        <v>0</v>
      </c>
    </row>
    <row r="199" spans="1:3" s="109" customFormat="1" ht="24" customHeight="1">
      <c r="A199" s="116">
        <v>2296002</v>
      </c>
      <c r="B199" s="101" t="s">
        <v>1705</v>
      </c>
      <c r="C199" s="115">
        <v>157</v>
      </c>
    </row>
    <row r="200" spans="1:3" s="109" customFormat="1" ht="24" customHeight="1">
      <c r="A200" s="116">
        <v>2296003</v>
      </c>
      <c r="B200" s="101" t="s">
        <v>1706</v>
      </c>
      <c r="C200" s="115">
        <v>10</v>
      </c>
    </row>
    <row r="201" spans="1:3" s="109" customFormat="1" ht="24" customHeight="1">
      <c r="A201" s="116">
        <v>2296004</v>
      </c>
      <c r="B201" s="101" t="s">
        <v>1707</v>
      </c>
      <c r="C201" s="115">
        <v>6</v>
      </c>
    </row>
    <row r="202" spans="1:3" s="109" customFormat="1" ht="24" customHeight="1">
      <c r="A202" s="116">
        <v>2296005</v>
      </c>
      <c r="B202" s="101" t="s">
        <v>1708</v>
      </c>
      <c r="C202" s="115">
        <v>0</v>
      </c>
    </row>
    <row r="203" spans="1:3" s="109" customFormat="1" ht="24" customHeight="1">
      <c r="A203" s="116">
        <v>2296006</v>
      </c>
      <c r="B203" s="101" t="s">
        <v>1709</v>
      </c>
      <c r="C203" s="115">
        <v>21</v>
      </c>
    </row>
    <row r="204" spans="1:3" s="109" customFormat="1" ht="24" customHeight="1">
      <c r="A204" s="116">
        <v>2296010</v>
      </c>
      <c r="B204" s="101" t="s">
        <v>1710</v>
      </c>
      <c r="C204" s="115">
        <v>8</v>
      </c>
    </row>
    <row r="205" spans="1:3" s="109" customFormat="1" ht="24" customHeight="1">
      <c r="A205" s="116">
        <v>2296011</v>
      </c>
      <c r="B205" s="101" t="s">
        <v>1711</v>
      </c>
      <c r="C205" s="115">
        <v>0</v>
      </c>
    </row>
    <row r="206" spans="1:3" s="109" customFormat="1" ht="24" customHeight="1">
      <c r="A206" s="116">
        <v>2296012</v>
      </c>
      <c r="B206" s="101" t="s">
        <v>1712</v>
      </c>
      <c r="C206" s="115">
        <v>0</v>
      </c>
    </row>
    <row r="207" spans="1:3" s="109" customFormat="1" ht="24" customHeight="1">
      <c r="A207" s="116">
        <v>2296013</v>
      </c>
      <c r="B207" s="101" t="s">
        <v>1713</v>
      </c>
      <c r="C207" s="115">
        <v>1</v>
      </c>
    </row>
    <row r="208" spans="1:3" s="109" customFormat="1" ht="24" customHeight="1">
      <c r="A208" s="116">
        <v>2296099</v>
      </c>
      <c r="B208" s="101" t="s">
        <v>1714</v>
      </c>
      <c r="C208" s="115">
        <v>43</v>
      </c>
    </row>
    <row r="209" spans="1:3" s="109" customFormat="1" ht="24" customHeight="1">
      <c r="A209" s="116">
        <v>232</v>
      </c>
      <c r="B209" s="117" t="s">
        <v>354</v>
      </c>
      <c r="C209" s="115">
        <f>C210</f>
        <v>2114</v>
      </c>
    </row>
    <row r="210" spans="1:3" s="109" customFormat="1" ht="24" customHeight="1">
      <c r="A210" s="116">
        <v>23204</v>
      </c>
      <c r="B210" s="117" t="s">
        <v>1715</v>
      </c>
      <c r="C210" s="115">
        <f>SUM(C211:C227)</f>
        <v>2114</v>
      </c>
    </row>
    <row r="211" spans="1:3" s="109" customFormat="1" ht="24" customHeight="1">
      <c r="A211" s="116">
        <v>2320401</v>
      </c>
      <c r="B211" s="101" t="s">
        <v>1716</v>
      </c>
      <c r="C211" s="115">
        <v>0</v>
      </c>
    </row>
    <row r="212" spans="1:3" s="109" customFormat="1" ht="24" customHeight="1">
      <c r="A212" s="116">
        <v>2320402</v>
      </c>
      <c r="B212" s="101" t="s">
        <v>1717</v>
      </c>
      <c r="C212" s="115">
        <v>0</v>
      </c>
    </row>
    <row r="213" spans="1:3" s="109" customFormat="1" ht="24" customHeight="1">
      <c r="A213" s="116">
        <v>2320405</v>
      </c>
      <c r="B213" s="101" t="s">
        <v>1718</v>
      </c>
      <c r="C213" s="115">
        <v>0</v>
      </c>
    </row>
    <row r="214" spans="1:3" s="109" customFormat="1" ht="24" customHeight="1">
      <c r="A214" s="116">
        <v>2320411</v>
      </c>
      <c r="B214" s="101" t="s">
        <v>1719</v>
      </c>
      <c r="C214" s="115">
        <v>2114</v>
      </c>
    </row>
    <row r="215" spans="1:3" s="109" customFormat="1" ht="24" customHeight="1">
      <c r="A215" s="116">
        <v>2320412</v>
      </c>
      <c r="B215" s="101" t="s">
        <v>1720</v>
      </c>
      <c r="C215" s="115">
        <v>0</v>
      </c>
    </row>
    <row r="216" spans="1:3" s="109" customFormat="1" ht="24" customHeight="1">
      <c r="A216" s="116">
        <v>2320413</v>
      </c>
      <c r="B216" s="101" t="s">
        <v>1721</v>
      </c>
      <c r="C216" s="115">
        <v>0</v>
      </c>
    </row>
    <row r="217" spans="1:3" s="109" customFormat="1" ht="24" customHeight="1">
      <c r="A217" s="116">
        <v>2320414</v>
      </c>
      <c r="B217" s="101" t="s">
        <v>1722</v>
      </c>
      <c r="C217" s="115">
        <v>0</v>
      </c>
    </row>
    <row r="218" spans="1:3" s="109" customFormat="1" ht="24" customHeight="1">
      <c r="A218" s="116">
        <v>2320416</v>
      </c>
      <c r="B218" s="101" t="s">
        <v>1723</v>
      </c>
      <c r="C218" s="115">
        <v>0</v>
      </c>
    </row>
    <row r="219" spans="1:3" s="109" customFormat="1" ht="24" customHeight="1">
      <c r="A219" s="116">
        <v>2320417</v>
      </c>
      <c r="B219" s="101" t="s">
        <v>1724</v>
      </c>
      <c r="C219" s="115">
        <v>0</v>
      </c>
    </row>
    <row r="220" spans="1:3" s="109" customFormat="1" ht="24" customHeight="1">
      <c r="A220" s="116">
        <v>2320418</v>
      </c>
      <c r="B220" s="101" t="s">
        <v>1725</v>
      </c>
      <c r="C220" s="115">
        <v>0</v>
      </c>
    </row>
    <row r="221" spans="1:3" s="109" customFormat="1" ht="24" customHeight="1">
      <c r="A221" s="116">
        <v>2320419</v>
      </c>
      <c r="B221" s="101" t="s">
        <v>1726</v>
      </c>
      <c r="C221" s="115">
        <v>0</v>
      </c>
    </row>
    <row r="222" spans="1:3" s="109" customFormat="1" ht="24" customHeight="1">
      <c r="A222" s="116">
        <v>2320420</v>
      </c>
      <c r="B222" s="101" t="s">
        <v>1727</v>
      </c>
      <c r="C222" s="115">
        <v>0</v>
      </c>
    </row>
    <row r="223" spans="1:3" s="109" customFormat="1" ht="24" customHeight="1">
      <c r="A223" s="116">
        <v>2320431</v>
      </c>
      <c r="B223" s="101" t="s">
        <v>1728</v>
      </c>
      <c r="C223" s="115">
        <v>0</v>
      </c>
    </row>
    <row r="224" spans="1:3" s="109" customFormat="1" ht="24" customHeight="1">
      <c r="A224" s="116">
        <v>2320432</v>
      </c>
      <c r="B224" s="101" t="s">
        <v>1729</v>
      </c>
      <c r="C224" s="115">
        <v>0</v>
      </c>
    </row>
    <row r="225" spans="1:3" s="109" customFormat="1" ht="24" customHeight="1">
      <c r="A225" s="116">
        <v>2320433</v>
      </c>
      <c r="B225" s="101" t="s">
        <v>1730</v>
      </c>
      <c r="C225" s="115">
        <v>0</v>
      </c>
    </row>
    <row r="226" spans="1:3" s="109" customFormat="1" ht="24" customHeight="1">
      <c r="A226" s="116">
        <v>2320498</v>
      </c>
      <c r="B226" s="101" t="s">
        <v>1731</v>
      </c>
      <c r="C226" s="115">
        <v>0</v>
      </c>
    </row>
    <row r="227" spans="1:3" s="109" customFormat="1" ht="24" customHeight="1">
      <c r="A227" s="116">
        <v>2320499</v>
      </c>
      <c r="B227" s="101" t="s">
        <v>1732</v>
      </c>
      <c r="C227" s="115">
        <v>0</v>
      </c>
    </row>
    <row r="228" spans="1:3" s="109" customFormat="1" ht="24" customHeight="1">
      <c r="A228" s="116">
        <v>233</v>
      </c>
      <c r="B228" s="117" t="s">
        <v>1436</v>
      </c>
      <c r="C228" s="115">
        <f>C229</f>
        <v>0</v>
      </c>
    </row>
    <row r="229" spans="1:3" s="109" customFormat="1" ht="24" customHeight="1">
      <c r="A229" s="116">
        <v>23304</v>
      </c>
      <c r="B229" s="117" t="s">
        <v>1733</v>
      </c>
      <c r="C229" s="115">
        <f>SUM(C230:C246)</f>
        <v>0</v>
      </c>
    </row>
    <row r="230" spans="1:3" s="109" customFormat="1" ht="24" customHeight="1">
      <c r="A230" s="116">
        <v>2330401</v>
      </c>
      <c r="B230" s="101" t="s">
        <v>1734</v>
      </c>
      <c r="C230" s="115">
        <v>0</v>
      </c>
    </row>
    <row r="231" spans="1:3" s="109" customFormat="1" ht="24" customHeight="1">
      <c r="A231" s="116">
        <v>2330402</v>
      </c>
      <c r="B231" s="101" t="s">
        <v>1735</v>
      </c>
      <c r="C231" s="115">
        <v>0</v>
      </c>
    </row>
    <row r="232" spans="1:3" s="109" customFormat="1" ht="24" customHeight="1">
      <c r="A232" s="116">
        <v>2330405</v>
      </c>
      <c r="B232" s="101" t="s">
        <v>1736</v>
      </c>
      <c r="C232" s="115">
        <v>0</v>
      </c>
    </row>
    <row r="233" spans="1:3" s="109" customFormat="1" ht="24" customHeight="1">
      <c r="A233" s="116">
        <v>2330411</v>
      </c>
      <c r="B233" s="101" t="s">
        <v>1737</v>
      </c>
      <c r="C233" s="115">
        <v>0</v>
      </c>
    </row>
    <row r="234" spans="1:3" s="109" customFormat="1" ht="24" customHeight="1">
      <c r="A234" s="116">
        <v>2330412</v>
      </c>
      <c r="B234" s="101" t="s">
        <v>1738</v>
      </c>
      <c r="C234" s="115">
        <v>0</v>
      </c>
    </row>
    <row r="235" spans="1:3" s="109" customFormat="1" ht="24" customHeight="1">
      <c r="A235" s="116">
        <v>2330413</v>
      </c>
      <c r="B235" s="101" t="s">
        <v>1739</v>
      </c>
      <c r="C235" s="115">
        <v>0</v>
      </c>
    </row>
    <row r="236" spans="1:3" s="109" customFormat="1" ht="24" customHeight="1">
      <c r="A236" s="116">
        <v>2330414</v>
      </c>
      <c r="B236" s="101" t="s">
        <v>1740</v>
      </c>
      <c r="C236" s="115">
        <v>0</v>
      </c>
    </row>
    <row r="237" spans="1:3" s="109" customFormat="1" ht="24" customHeight="1">
      <c r="A237" s="116">
        <v>2330416</v>
      </c>
      <c r="B237" s="101" t="s">
        <v>1741</v>
      </c>
      <c r="C237" s="115">
        <v>0</v>
      </c>
    </row>
    <row r="238" spans="1:3" s="109" customFormat="1" ht="24" customHeight="1">
      <c r="A238" s="116">
        <v>2330417</v>
      </c>
      <c r="B238" s="101" t="s">
        <v>1742</v>
      </c>
      <c r="C238" s="115">
        <v>0</v>
      </c>
    </row>
    <row r="239" spans="1:3" s="109" customFormat="1" ht="24" customHeight="1">
      <c r="A239" s="116">
        <v>2330418</v>
      </c>
      <c r="B239" s="101" t="s">
        <v>1743</v>
      </c>
      <c r="C239" s="115">
        <v>0</v>
      </c>
    </row>
    <row r="240" spans="1:3" s="109" customFormat="1" ht="24" customHeight="1">
      <c r="A240" s="116">
        <v>2330419</v>
      </c>
      <c r="B240" s="101" t="s">
        <v>1744</v>
      </c>
      <c r="C240" s="115">
        <v>0</v>
      </c>
    </row>
    <row r="241" spans="1:3" s="109" customFormat="1" ht="24" customHeight="1">
      <c r="A241" s="116">
        <v>2330420</v>
      </c>
      <c r="B241" s="101" t="s">
        <v>1745</v>
      </c>
      <c r="C241" s="115">
        <v>0</v>
      </c>
    </row>
    <row r="242" spans="1:3" s="109" customFormat="1" ht="24" customHeight="1">
      <c r="A242" s="116">
        <v>2330431</v>
      </c>
      <c r="B242" s="101" t="s">
        <v>1746</v>
      </c>
      <c r="C242" s="115">
        <v>0</v>
      </c>
    </row>
    <row r="243" spans="1:3" s="109" customFormat="1" ht="24" customHeight="1">
      <c r="A243" s="116">
        <v>2330432</v>
      </c>
      <c r="B243" s="101" t="s">
        <v>1747</v>
      </c>
      <c r="C243" s="115">
        <v>0</v>
      </c>
    </row>
    <row r="244" spans="1:3" s="109" customFormat="1" ht="24" customHeight="1">
      <c r="A244" s="116">
        <v>2330433</v>
      </c>
      <c r="B244" s="101" t="s">
        <v>1748</v>
      </c>
      <c r="C244" s="115">
        <v>0</v>
      </c>
    </row>
    <row r="245" spans="1:3" s="109" customFormat="1" ht="24" customHeight="1">
      <c r="A245" s="116">
        <v>2330498</v>
      </c>
      <c r="B245" s="101" t="s">
        <v>1749</v>
      </c>
      <c r="C245" s="115">
        <v>0</v>
      </c>
    </row>
    <row r="246" spans="1:3" s="109" customFormat="1" ht="24" customHeight="1">
      <c r="A246" s="116">
        <v>2330499</v>
      </c>
      <c r="B246" s="101" t="s">
        <v>1750</v>
      </c>
      <c r="C246" s="115">
        <v>0</v>
      </c>
    </row>
  </sheetData>
  <sheetProtection/>
  <mergeCells count="1">
    <mergeCell ref="A2:C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29"/>
  <sheetViews>
    <sheetView tabSelected="1" zoomScaleSheetLayoutView="100" workbookViewId="0" topLeftCell="A1">
      <selection activeCell="A2" sqref="A2:C29"/>
    </sheetView>
  </sheetViews>
  <sheetFormatPr defaultColWidth="9.125" defaultRowHeight="14.25"/>
  <cols>
    <col min="1" max="1" width="33.75390625" style="89" customWidth="1"/>
    <col min="2" max="2" width="20.125" style="89" customWidth="1"/>
    <col min="3" max="3" width="23.25390625" style="89" customWidth="1"/>
    <col min="4" max="4" width="29.25390625" style="89" customWidth="1"/>
    <col min="5" max="251" width="9.125" style="89" customWidth="1"/>
  </cols>
  <sheetData>
    <row r="1" ht="20.25">
      <c r="A1" s="90" t="s">
        <v>1751</v>
      </c>
    </row>
    <row r="2" spans="1:4" ht="42" customHeight="1">
      <c r="A2" s="91" t="s">
        <v>1752</v>
      </c>
      <c r="B2" s="91"/>
      <c r="C2" s="91"/>
      <c r="D2" s="92"/>
    </row>
    <row r="3" spans="1:4" ht="25.5" customHeight="1">
      <c r="A3" s="93" t="s">
        <v>5</v>
      </c>
      <c r="B3" s="93"/>
      <c r="C3" s="93"/>
      <c r="D3" s="94"/>
    </row>
    <row r="4" spans="1:3" ht="39.75" customHeight="1">
      <c r="A4" s="95" t="s">
        <v>50</v>
      </c>
      <c r="B4" s="95" t="s">
        <v>51</v>
      </c>
      <c r="C4" s="95" t="s">
        <v>7</v>
      </c>
    </row>
    <row r="5" spans="1:3" ht="39.75" customHeight="1">
      <c r="A5" s="96" t="s">
        <v>83</v>
      </c>
      <c r="B5" s="97">
        <f>B6+B8+B25+B18</f>
        <v>110</v>
      </c>
      <c r="C5" s="97">
        <f>C6+C8+C25+C18</f>
        <v>139545</v>
      </c>
    </row>
    <row r="6" spans="1:3" ht="27.75" customHeight="1">
      <c r="A6" s="22" t="s">
        <v>177</v>
      </c>
      <c r="B6" s="98">
        <v>6</v>
      </c>
      <c r="C6" s="98">
        <v>6</v>
      </c>
    </row>
    <row r="7" spans="1:3" ht="27.75" customHeight="1">
      <c r="A7" s="21" t="s">
        <v>1535</v>
      </c>
      <c r="B7" s="98">
        <v>6</v>
      </c>
      <c r="C7" s="98">
        <v>6</v>
      </c>
    </row>
    <row r="8" spans="1:3" ht="27.75" customHeight="1">
      <c r="A8" s="99" t="s">
        <v>272</v>
      </c>
      <c r="B8" s="97">
        <v>6</v>
      </c>
      <c r="C8" s="100">
        <v>139275</v>
      </c>
    </row>
    <row r="9" spans="1:3" ht="27.75" customHeight="1">
      <c r="A9" s="101" t="s">
        <v>1536</v>
      </c>
      <c r="B9" s="98">
        <v>6</v>
      </c>
      <c r="C9" s="102">
        <v>126652</v>
      </c>
    </row>
    <row r="10" spans="1:3" ht="27.75" customHeight="1">
      <c r="A10" s="101" t="s">
        <v>1537</v>
      </c>
      <c r="B10" s="98"/>
      <c r="C10" s="102">
        <v>12623</v>
      </c>
    </row>
    <row r="11" spans="1:3" ht="27.75" customHeight="1">
      <c r="A11" s="103" t="s">
        <v>1753</v>
      </c>
      <c r="B11" s="97"/>
      <c r="C11" s="100"/>
    </row>
    <row r="12" spans="1:3" ht="27.75" customHeight="1">
      <c r="A12" s="103" t="s">
        <v>1754</v>
      </c>
      <c r="B12" s="97"/>
      <c r="C12" s="100"/>
    </row>
    <row r="13" spans="1:3" ht="27.75" customHeight="1">
      <c r="A13" s="21" t="s">
        <v>1595</v>
      </c>
      <c r="B13" s="97"/>
      <c r="C13" s="100"/>
    </row>
    <row r="14" spans="1:3" ht="27.75" customHeight="1">
      <c r="A14" s="21" t="s">
        <v>1596</v>
      </c>
      <c r="B14" s="98"/>
      <c r="C14" s="100"/>
    </row>
    <row r="15" spans="1:256" s="89" customFormat="1" ht="27.75" customHeight="1">
      <c r="A15" s="21" t="s">
        <v>1602</v>
      </c>
      <c r="B15" s="97"/>
      <c r="C15" s="104"/>
      <c r="IR15"/>
      <c r="IS15"/>
      <c r="IT15"/>
      <c r="IU15"/>
      <c r="IV15"/>
    </row>
    <row r="16" spans="1:256" s="89" customFormat="1" ht="27.75" customHeight="1">
      <c r="A16" s="22" t="s">
        <v>281</v>
      </c>
      <c r="B16" s="105"/>
      <c r="C16" s="104"/>
      <c r="IR16"/>
      <c r="IS16"/>
      <c r="IT16"/>
      <c r="IU16"/>
      <c r="IV16"/>
    </row>
    <row r="17" spans="1:256" s="89" customFormat="1" ht="27.75" customHeight="1">
      <c r="A17" s="21" t="s">
        <v>1755</v>
      </c>
      <c r="B17" s="105"/>
      <c r="C17" s="104"/>
      <c r="IR17"/>
      <c r="IS17"/>
      <c r="IT17"/>
      <c r="IU17"/>
      <c r="IV17"/>
    </row>
    <row r="18" spans="1:256" s="89" customFormat="1" ht="27.75" customHeight="1">
      <c r="A18" s="22" t="s">
        <v>312</v>
      </c>
      <c r="B18" s="105">
        <v>87</v>
      </c>
      <c r="C18" s="105">
        <v>87</v>
      </c>
      <c r="IR18"/>
      <c r="IS18"/>
      <c r="IT18"/>
      <c r="IU18"/>
      <c r="IV18"/>
    </row>
    <row r="19" spans="1:256" s="89" customFormat="1" ht="27.75" customHeight="1">
      <c r="A19" s="21" t="s">
        <v>1643</v>
      </c>
      <c r="B19" s="105">
        <v>87</v>
      </c>
      <c r="C19" s="105">
        <v>87</v>
      </c>
      <c r="IR19"/>
      <c r="IS19"/>
      <c r="IT19"/>
      <c r="IU19"/>
      <c r="IV19"/>
    </row>
    <row r="20" spans="1:256" s="89" customFormat="1" ht="27.75" customHeight="1">
      <c r="A20" s="22" t="s">
        <v>317</v>
      </c>
      <c r="B20" s="105"/>
      <c r="C20" s="104"/>
      <c r="IR20"/>
      <c r="IS20"/>
      <c r="IT20"/>
      <c r="IU20"/>
      <c r="IV20"/>
    </row>
    <row r="21" spans="1:256" s="89" customFormat="1" ht="27.75" customHeight="1">
      <c r="A21" s="21" t="s">
        <v>1756</v>
      </c>
      <c r="B21" s="105"/>
      <c r="C21" s="104"/>
      <c r="IR21"/>
      <c r="IS21"/>
      <c r="IT21"/>
      <c r="IU21"/>
      <c r="IV21"/>
    </row>
    <row r="22" spans="1:256" s="89" customFormat="1" ht="27.75" customHeight="1">
      <c r="A22" s="21" t="s">
        <v>1757</v>
      </c>
      <c r="B22" s="105"/>
      <c r="C22" s="104"/>
      <c r="IR22"/>
      <c r="IS22"/>
      <c r="IT22"/>
      <c r="IU22"/>
      <c r="IV22"/>
    </row>
    <row r="23" spans="1:256" s="89" customFormat="1" ht="27.75" customHeight="1">
      <c r="A23" s="22" t="s">
        <v>323</v>
      </c>
      <c r="B23" s="105"/>
      <c r="C23" s="104"/>
      <c r="IR23"/>
      <c r="IS23"/>
      <c r="IT23"/>
      <c r="IU23"/>
      <c r="IV23"/>
    </row>
    <row r="24" spans="1:256" s="89" customFormat="1" ht="27.75" customHeight="1">
      <c r="A24" s="21" t="s">
        <v>1557</v>
      </c>
      <c r="B24" s="105"/>
      <c r="C24" s="104"/>
      <c r="IR24"/>
      <c r="IS24"/>
      <c r="IT24"/>
      <c r="IU24"/>
      <c r="IV24"/>
    </row>
    <row r="25" spans="1:256" s="89" customFormat="1" ht="27.75" customHeight="1">
      <c r="A25" s="22" t="s">
        <v>357</v>
      </c>
      <c r="B25" s="105">
        <v>11</v>
      </c>
      <c r="C25" s="104">
        <v>177</v>
      </c>
      <c r="IR25"/>
      <c r="IS25"/>
      <c r="IT25"/>
      <c r="IU25"/>
      <c r="IV25"/>
    </row>
    <row r="26" spans="1:256" s="89" customFormat="1" ht="27.75" customHeight="1">
      <c r="A26" s="21" t="s">
        <v>1694</v>
      </c>
      <c r="B26" s="105"/>
      <c r="C26" s="102"/>
      <c r="IR26"/>
      <c r="IS26"/>
      <c r="IT26"/>
      <c r="IU26"/>
      <c r="IV26"/>
    </row>
    <row r="27" spans="1:256" s="89" customFormat="1" ht="27.75" customHeight="1">
      <c r="A27" s="21" t="s">
        <v>1703</v>
      </c>
      <c r="B27" s="106">
        <v>11</v>
      </c>
      <c r="C27" s="104">
        <v>177</v>
      </c>
      <c r="IR27"/>
      <c r="IS27"/>
      <c r="IT27"/>
      <c r="IU27"/>
      <c r="IV27"/>
    </row>
    <row r="28" spans="1:256" s="89" customFormat="1" ht="27.75" customHeight="1">
      <c r="A28" s="107" t="s">
        <v>354</v>
      </c>
      <c r="B28" s="105"/>
      <c r="C28" s="104"/>
      <c r="IR28"/>
      <c r="IS28"/>
      <c r="IT28"/>
      <c r="IU28"/>
      <c r="IV28"/>
    </row>
    <row r="29" spans="1:3" ht="22.5" customHeight="1">
      <c r="A29" s="108" t="s">
        <v>1715</v>
      </c>
      <c r="B29" s="105"/>
      <c r="C29" s="104"/>
    </row>
  </sheetData>
  <sheetProtection/>
  <protectedRanges>
    <protectedRange sqref="B7 C7" name="区域2"/>
    <protectedRange sqref="B9" name="区域2_1"/>
    <protectedRange sqref="B14" name="区域2_2"/>
    <protectedRange sqref="B27" name="区域2_3"/>
  </protectedRanges>
  <mergeCells count="2">
    <mergeCell ref="A2:C2"/>
    <mergeCell ref="A3:C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1:IO28"/>
  <sheetViews>
    <sheetView showZeros="0" zoomScaleSheetLayoutView="100" workbookViewId="0" topLeftCell="A1">
      <selection activeCell="D11" sqref="D11"/>
    </sheetView>
  </sheetViews>
  <sheetFormatPr defaultColWidth="9.00390625" defaultRowHeight="14.25"/>
  <cols>
    <col min="1" max="1" width="45.75390625" style="78" customWidth="1"/>
    <col min="2" max="2" width="25.75390625" style="78" customWidth="1"/>
    <col min="3" max="249" width="9.00390625" style="78" customWidth="1"/>
    <col min="250" max="255" width="9.00390625" style="3" customWidth="1"/>
  </cols>
  <sheetData>
    <row r="1" spans="1:249" s="77" customFormat="1" ht="20.25">
      <c r="A1" s="80" t="s">
        <v>1758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row>
    <row r="2" spans="1:249" s="77" customFormat="1" ht="37.5" customHeight="1">
      <c r="A2" s="81" t="s">
        <v>1759</v>
      </c>
      <c r="B2" s="81"/>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row>
    <row r="3" spans="1:2" s="78" customFormat="1" ht="24.75" customHeight="1">
      <c r="A3" s="82"/>
      <c r="B3" s="83" t="s">
        <v>5</v>
      </c>
    </row>
    <row r="4" spans="1:2" s="78" customFormat="1" ht="32.25" customHeight="1">
      <c r="A4" s="84" t="s">
        <v>1760</v>
      </c>
      <c r="B4" s="84" t="s">
        <v>7</v>
      </c>
    </row>
    <row r="5" spans="1:2" s="78" customFormat="1" ht="24" customHeight="1">
      <c r="A5" s="85" t="s">
        <v>1761</v>
      </c>
      <c r="B5" s="86">
        <v>57954</v>
      </c>
    </row>
    <row r="6" spans="1:2" s="78" customFormat="1" ht="27" customHeight="1">
      <c r="A6" s="87" t="s">
        <v>1762</v>
      </c>
      <c r="B6" s="86">
        <v>64000</v>
      </c>
    </row>
    <row r="7" spans="1:2" s="78" customFormat="1" ht="27" customHeight="1">
      <c r="A7" s="87" t="s">
        <v>1763</v>
      </c>
      <c r="B7" s="86">
        <v>0</v>
      </c>
    </row>
    <row r="8" spans="1:2" s="78" customFormat="1" ht="33.75" customHeight="1">
      <c r="A8" s="87" t="s">
        <v>1764</v>
      </c>
      <c r="B8" s="86">
        <v>3670</v>
      </c>
    </row>
    <row r="9" spans="1:2" s="78" customFormat="1" ht="33.75" customHeight="1">
      <c r="A9" s="85" t="s">
        <v>1765</v>
      </c>
      <c r="B9" s="86">
        <v>2114</v>
      </c>
    </row>
    <row r="10" s="78" customFormat="1" ht="24.75" customHeight="1"/>
    <row r="11" s="78" customFormat="1" ht="24.75" customHeight="1"/>
    <row r="12" s="78" customFormat="1" ht="24.75" customHeight="1"/>
    <row r="13" s="78" customFormat="1" ht="24.75" customHeight="1"/>
    <row r="14" s="79" customFormat="1" ht="14.25"/>
    <row r="15" s="79" customFormat="1" ht="14.25"/>
    <row r="16" s="79" customFormat="1" ht="14.25"/>
    <row r="17" s="79" customFormat="1" ht="14.25"/>
    <row r="18" s="79" customFormat="1" ht="14.25"/>
    <row r="19" s="79" customFormat="1" ht="14.25"/>
    <row r="20" s="79" customFormat="1" ht="14.25"/>
    <row r="21" s="79" customFormat="1" ht="14.25"/>
    <row r="22" s="79" customFormat="1" ht="14.25"/>
    <row r="23" s="79" customFormat="1" ht="14.25"/>
    <row r="24" s="79" customFormat="1" ht="14.25"/>
    <row r="25" s="79" customFormat="1" ht="14.25"/>
    <row r="26" s="79" customFormat="1" ht="14.25"/>
    <row r="27" spans="1:249" s="77" customFormat="1" ht="14.25">
      <c r="A27" s="78"/>
      <c r="B27" s="8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row>
    <row r="28" spans="1:249" s="77" customFormat="1" ht="14.25">
      <c r="A28" s="78"/>
      <c r="B28" s="8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row>
  </sheetData>
  <sheetProtection/>
  <mergeCells count="1">
    <mergeCell ref="A2:B2"/>
  </mergeCells>
  <printOptions/>
  <pageMargins left="0.7868055555555555" right="0.75" top="1" bottom="1" header="0.5111111111111111" footer="0.5111111111111111"/>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D10"/>
  <sheetViews>
    <sheetView zoomScaleSheetLayoutView="100" workbookViewId="0" topLeftCell="A1">
      <selection activeCell="D11" sqref="D11"/>
    </sheetView>
  </sheetViews>
  <sheetFormatPr defaultColWidth="9.00390625" defaultRowHeight="14.25"/>
  <cols>
    <col min="1" max="1" width="41.875" style="0" customWidth="1"/>
    <col min="2" max="2" width="43.125" style="0" customWidth="1"/>
  </cols>
  <sheetData>
    <row r="1" ht="20.25">
      <c r="A1" s="37" t="s">
        <v>1766</v>
      </c>
    </row>
    <row r="2" spans="1:4" ht="39" customHeight="1">
      <c r="A2" s="63" t="s">
        <v>1767</v>
      </c>
      <c r="B2" s="63"/>
      <c r="C2" s="65"/>
      <c r="D2" s="65"/>
    </row>
    <row r="3" spans="1:4" ht="19.5" customHeight="1">
      <c r="A3" s="65"/>
      <c r="B3" s="72" t="s">
        <v>5</v>
      </c>
      <c r="C3" s="65"/>
      <c r="D3" s="65"/>
    </row>
    <row r="4" spans="1:4" ht="24.75" customHeight="1">
      <c r="A4" s="67" t="s">
        <v>1760</v>
      </c>
      <c r="B4" s="68" t="s">
        <v>1768</v>
      </c>
      <c r="C4" s="65"/>
      <c r="D4" s="65"/>
    </row>
    <row r="5" spans="1:4" ht="24.75" customHeight="1">
      <c r="A5" s="73" t="s">
        <v>1769</v>
      </c>
      <c r="B5" s="70"/>
      <c r="C5" s="65"/>
      <c r="D5" s="65"/>
    </row>
    <row r="6" spans="1:4" ht="24.75" customHeight="1">
      <c r="A6" s="73" t="s">
        <v>1770</v>
      </c>
      <c r="B6" s="70"/>
      <c r="C6" s="65"/>
      <c r="D6" s="65"/>
    </row>
    <row r="7" spans="1:4" ht="24.75" customHeight="1">
      <c r="A7" s="74"/>
      <c r="B7" s="75"/>
      <c r="C7" s="65"/>
      <c r="D7" s="65"/>
    </row>
    <row r="8" spans="1:4" ht="24.75" customHeight="1">
      <c r="A8" s="76" t="s">
        <v>1771</v>
      </c>
      <c r="B8" s="71"/>
      <c r="C8" s="65"/>
      <c r="D8" s="65"/>
    </row>
    <row r="9" spans="1:4" ht="14.25">
      <c r="A9" s="65"/>
      <c r="B9" s="65"/>
      <c r="C9" s="65"/>
      <c r="D9" s="65"/>
    </row>
    <row r="10" spans="1:4" ht="14.25">
      <c r="A10" s="65"/>
      <c r="B10" s="65"/>
      <c r="C10" s="65"/>
      <c r="D10" s="65"/>
    </row>
  </sheetData>
  <sheetProtection/>
  <mergeCells count="1">
    <mergeCell ref="A2:B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C11"/>
  <sheetViews>
    <sheetView zoomScaleSheetLayoutView="100" workbookViewId="0" topLeftCell="A1">
      <selection activeCell="D11" sqref="D11"/>
    </sheetView>
  </sheetViews>
  <sheetFormatPr defaultColWidth="9.00390625" defaultRowHeight="14.25"/>
  <cols>
    <col min="1" max="1" width="39.125" style="0" customWidth="1"/>
    <col min="2" max="2" width="43.375" style="0" customWidth="1"/>
  </cols>
  <sheetData>
    <row r="1" ht="18.75" customHeight="1">
      <c r="A1" s="37" t="s">
        <v>1772</v>
      </c>
    </row>
    <row r="2" spans="1:3" ht="37.5" customHeight="1">
      <c r="A2" s="63" t="s">
        <v>1773</v>
      </c>
      <c r="B2" s="63"/>
      <c r="C2" s="64"/>
    </row>
    <row r="3" spans="1:3" ht="14.25">
      <c r="A3" s="65"/>
      <c r="B3" s="66" t="s">
        <v>5</v>
      </c>
      <c r="C3" s="65"/>
    </row>
    <row r="4" spans="1:3" ht="30.75" customHeight="1">
      <c r="A4" s="67" t="s">
        <v>1760</v>
      </c>
      <c r="B4" s="68" t="s">
        <v>1774</v>
      </c>
      <c r="C4" s="65"/>
    </row>
    <row r="5" spans="1:3" ht="33" customHeight="1">
      <c r="A5" s="69" t="s">
        <v>1775</v>
      </c>
      <c r="B5" s="70"/>
      <c r="C5" s="65"/>
    </row>
    <row r="6" spans="1:3" ht="33" customHeight="1">
      <c r="A6" s="69" t="s">
        <v>1776</v>
      </c>
      <c r="B6" s="70"/>
      <c r="C6" s="65"/>
    </row>
    <row r="7" spans="1:3" ht="33" customHeight="1">
      <c r="A7" s="69" t="s">
        <v>1777</v>
      </c>
      <c r="B7" s="70"/>
      <c r="C7" s="65"/>
    </row>
    <row r="8" spans="1:3" ht="33" customHeight="1">
      <c r="A8" s="68" t="s">
        <v>1778</v>
      </c>
      <c r="B8" s="71"/>
      <c r="C8" s="65"/>
    </row>
    <row r="9" spans="1:3" ht="14.25">
      <c r="A9" s="65"/>
      <c r="B9" s="65"/>
      <c r="C9" s="65"/>
    </row>
    <row r="10" spans="1:3" ht="14.25">
      <c r="A10" s="65"/>
      <c r="B10" s="65"/>
      <c r="C10" s="65"/>
    </row>
    <row r="11" spans="1:3" ht="14.25">
      <c r="A11" s="65"/>
      <c r="B11" s="65"/>
      <c r="C11" s="65"/>
    </row>
  </sheetData>
  <sheetProtection/>
  <mergeCells count="1">
    <mergeCell ref="A2:B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B36"/>
  <sheetViews>
    <sheetView zoomScaleSheetLayoutView="100" workbookViewId="0" topLeftCell="A1">
      <selection activeCell="D11" sqref="D11"/>
    </sheetView>
  </sheetViews>
  <sheetFormatPr defaultColWidth="9.00390625" defaultRowHeight="14.25"/>
  <cols>
    <col min="1" max="1" width="50.50390625" style="43" customWidth="1"/>
    <col min="2" max="2" width="29.125" style="43" customWidth="1"/>
  </cols>
  <sheetData>
    <row r="1" ht="20.25">
      <c r="A1" s="58" t="s">
        <v>1779</v>
      </c>
    </row>
    <row r="2" spans="1:2" ht="57" customHeight="1">
      <c r="A2" s="38" t="s">
        <v>1780</v>
      </c>
      <c r="B2" s="39"/>
    </row>
    <row r="3" spans="1:2" ht="14.25">
      <c r="A3" s="41"/>
      <c r="B3" s="42" t="s">
        <v>5</v>
      </c>
    </row>
    <row r="4" spans="1:2" ht="24.75" customHeight="1">
      <c r="A4" s="44" t="s">
        <v>362</v>
      </c>
      <c r="B4" s="45" t="s">
        <v>1768</v>
      </c>
    </row>
    <row r="5" spans="1:2" ht="22.5" customHeight="1">
      <c r="A5" s="46" t="s">
        <v>1781</v>
      </c>
      <c r="B5" s="47"/>
    </row>
    <row r="6" spans="1:2" ht="22.5" customHeight="1">
      <c r="A6" s="51" t="s">
        <v>1782</v>
      </c>
      <c r="B6" s="59"/>
    </row>
    <row r="7" spans="1:2" ht="22.5" customHeight="1">
      <c r="A7" s="51" t="s">
        <v>1783</v>
      </c>
      <c r="B7" s="59"/>
    </row>
    <row r="8" spans="1:2" ht="22.5" customHeight="1">
      <c r="A8" s="51" t="s">
        <v>1784</v>
      </c>
      <c r="B8" s="59"/>
    </row>
    <row r="9" spans="1:2" ht="22.5" customHeight="1">
      <c r="A9" s="51" t="s">
        <v>1785</v>
      </c>
      <c r="B9" s="59"/>
    </row>
    <row r="10" spans="1:2" ht="22.5" customHeight="1">
      <c r="A10" s="51" t="s">
        <v>1786</v>
      </c>
      <c r="B10" s="59"/>
    </row>
    <row r="11" spans="1:2" ht="22.5" customHeight="1">
      <c r="A11" s="52" t="s">
        <v>1787</v>
      </c>
      <c r="B11" s="59"/>
    </row>
    <row r="12" spans="1:2" ht="22.5" customHeight="1">
      <c r="A12" s="50" t="s">
        <v>1788</v>
      </c>
      <c r="B12" s="47"/>
    </row>
    <row r="13" spans="1:2" ht="22.5" customHeight="1">
      <c r="A13" s="51" t="s">
        <v>1789</v>
      </c>
      <c r="B13" s="59"/>
    </row>
    <row r="14" spans="1:2" ht="22.5" customHeight="1">
      <c r="A14" s="51" t="s">
        <v>1783</v>
      </c>
      <c r="B14" s="59"/>
    </row>
    <row r="15" spans="1:2" ht="22.5" customHeight="1">
      <c r="A15" s="51" t="s">
        <v>1785</v>
      </c>
      <c r="B15" s="59"/>
    </row>
    <row r="16" spans="1:2" ht="22.5" customHeight="1">
      <c r="A16" s="51" t="s">
        <v>1786</v>
      </c>
      <c r="B16" s="59"/>
    </row>
    <row r="17" spans="1:2" ht="22.5" customHeight="1">
      <c r="A17" s="60" t="s">
        <v>1787</v>
      </c>
      <c r="B17" s="59"/>
    </row>
    <row r="18" spans="1:2" ht="22.5" customHeight="1">
      <c r="A18" s="55" t="s">
        <v>1790</v>
      </c>
      <c r="B18" s="47"/>
    </row>
    <row r="19" spans="1:2" ht="22.5" customHeight="1">
      <c r="A19" s="54" t="s">
        <v>1791</v>
      </c>
      <c r="B19" s="59"/>
    </row>
    <row r="20" spans="1:2" ht="22.5" customHeight="1">
      <c r="A20" s="54" t="s">
        <v>1783</v>
      </c>
      <c r="B20" s="59"/>
    </row>
    <row r="21" spans="1:2" ht="22.5" customHeight="1">
      <c r="A21" s="52" t="s">
        <v>1784</v>
      </c>
      <c r="B21" s="59"/>
    </row>
    <row r="22" spans="1:2" ht="22.5" customHeight="1">
      <c r="A22" s="52" t="s">
        <v>1786</v>
      </c>
      <c r="B22" s="59"/>
    </row>
    <row r="23" spans="1:2" ht="22.5" customHeight="1">
      <c r="A23" s="55" t="s">
        <v>1792</v>
      </c>
      <c r="B23" s="47"/>
    </row>
    <row r="24" spans="1:2" ht="22.5" customHeight="1">
      <c r="A24" s="54" t="s">
        <v>1793</v>
      </c>
      <c r="B24" s="59"/>
    </row>
    <row r="25" spans="1:2" ht="22.5" customHeight="1">
      <c r="A25" s="54" t="s">
        <v>1783</v>
      </c>
      <c r="B25" s="59"/>
    </row>
    <row r="26" spans="1:2" ht="22.5" customHeight="1">
      <c r="A26" s="55" t="s">
        <v>1794</v>
      </c>
      <c r="B26" s="47"/>
    </row>
    <row r="27" spans="1:2" ht="22.5" customHeight="1">
      <c r="A27" s="54" t="s">
        <v>1795</v>
      </c>
      <c r="B27" s="59"/>
    </row>
    <row r="28" spans="1:2" ht="22.5" customHeight="1">
      <c r="A28" s="54" t="s">
        <v>1783</v>
      </c>
      <c r="B28" s="59"/>
    </row>
    <row r="29" spans="1:2" ht="22.5" customHeight="1">
      <c r="A29" s="55" t="s">
        <v>1796</v>
      </c>
      <c r="B29" s="47"/>
    </row>
    <row r="30" spans="1:2" ht="22.5" customHeight="1">
      <c r="A30" s="51" t="s">
        <v>1782</v>
      </c>
      <c r="B30" s="59"/>
    </row>
    <row r="31" spans="1:2" ht="22.5" customHeight="1">
      <c r="A31" s="51" t="s">
        <v>1783</v>
      </c>
      <c r="B31" s="59"/>
    </row>
    <row r="32" spans="1:2" ht="22.5" customHeight="1">
      <c r="A32" s="51" t="s">
        <v>1784</v>
      </c>
      <c r="B32" s="59"/>
    </row>
    <row r="33" spans="1:2" ht="22.5" customHeight="1">
      <c r="A33" s="51"/>
      <c r="B33" s="59"/>
    </row>
    <row r="34" spans="1:2" ht="22.5" customHeight="1">
      <c r="A34" s="61" t="s">
        <v>1797</v>
      </c>
      <c r="B34" s="62"/>
    </row>
    <row r="35" spans="1:2" ht="22.5" customHeight="1">
      <c r="A35" s="57" t="s">
        <v>1798</v>
      </c>
      <c r="B35" s="49"/>
    </row>
    <row r="36" spans="1:2" ht="22.5" customHeight="1">
      <c r="A36" s="61" t="s">
        <v>44</v>
      </c>
      <c r="B36" s="62"/>
    </row>
  </sheetData>
  <sheetProtection/>
  <mergeCells count="1">
    <mergeCell ref="A2:B2"/>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C37"/>
  <sheetViews>
    <sheetView zoomScaleSheetLayoutView="100" workbookViewId="0" topLeftCell="A1">
      <selection activeCell="D11" sqref="D11"/>
    </sheetView>
  </sheetViews>
  <sheetFormatPr defaultColWidth="9.00390625" defaultRowHeight="14.25"/>
  <cols>
    <col min="1" max="1" width="50.25390625" style="0" customWidth="1"/>
    <col min="2" max="2" width="22.75390625" style="0" customWidth="1"/>
  </cols>
  <sheetData>
    <row r="1" ht="20.25">
      <c r="A1" s="37" t="s">
        <v>1799</v>
      </c>
    </row>
    <row r="2" spans="1:3" ht="52.5" customHeight="1">
      <c r="A2" s="38" t="s">
        <v>1800</v>
      </c>
      <c r="B2" s="39"/>
      <c r="C2" s="40"/>
    </row>
    <row r="3" spans="1:3" ht="14.25">
      <c r="A3" s="41"/>
      <c r="B3" s="42" t="s">
        <v>5</v>
      </c>
      <c r="C3" s="43"/>
    </row>
    <row r="4" spans="1:3" ht="18.75" customHeight="1">
      <c r="A4" s="44" t="s">
        <v>362</v>
      </c>
      <c r="B4" s="45" t="s">
        <v>1774</v>
      </c>
      <c r="C4" s="43"/>
    </row>
    <row r="5" spans="1:3" ht="24" customHeight="1">
      <c r="A5" s="46" t="s">
        <v>1801</v>
      </c>
      <c r="B5" s="47"/>
      <c r="C5" s="43"/>
    </row>
    <row r="6" spans="1:3" ht="24" customHeight="1">
      <c r="A6" s="48" t="s">
        <v>1802</v>
      </c>
      <c r="B6" s="49"/>
      <c r="C6" s="43"/>
    </row>
    <row r="7" spans="1:3" ht="24" customHeight="1">
      <c r="A7" s="48" t="s">
        <v>1803</v>
      </c>
      <c r="B7" s="49"/>
      <c r="C7" s="43"/>
    </row>
    <row r="8" spans="1:3" ht="24" customHeight="1">
      <c r="A8" s="48" t="s">
        <v>1804</v>
      </c>
      <c r="B8" s="49"/>
      <c r="C8" s="43"/>
    </row>
    <row r="9" spans="1:3" ht="24" customHeight="1">
      <c r="A9" s="50" t="s">
        <v>1805</v>
      </c>
      <c r="B9" s="47"/>
      <c r="C9" s="43"/>
    </row>
    <row r="10" spans="1:3" ht="24" customHeight="1">
      <c r="A10" s="48" t="s">
        <v>1806</v>
      </c>
      <c r="B10" s="49"/>
      <c r="C10" s="43"/>
    </row>
    <row r="11" spans="1:3" ht="24" customHeight="1">
      <c r="A11" s="51" t="s">
        <v>1807</v>
      </c>
      <c r="B11" s="49"/>
      <c r="C11" s="43"/>
    </row>
    <row r="12" spans="1:3" ht="24" customHeight="1">
      <c r="A12" s="48" t="s">
        <v>1803</v>
      </c>
      <c r="B12" s="49"/>
      <c r="C12" s="43"/>
    </row>
    <row r="13" spans="1:3" ht="24" customHeight="1">
      <c r="A13" s="52" t="s">
        <v>1808</v>
      </c>
      <c r="B13" s="49"/>
      <c r="C13" s="43"/>
    </row>
    <row r="14" spans="1:3" ht="24" customHeight="1">
      <c r="A14" s="52" t="s">
        <v>1809</v>
      </c>
      <c r="B14" s="49"/>
      <c r="C14" s="43"/>
    </row>
    <row r="15" spans="1:3" ht="24" customHeight="1">
      <c r="A15" s="52" t="s">
        <v>1810</v>
      </c>
      <c r="B15" s="49"/>
      <c r="C15" s="43"/>
    </row>
    <row r="16" spans="1:3" ht="24" customHeight="1">
      <c r="A16" s="52" t="s">
        <v>1804</v>
      </c>
      <c r="B16" s="49"/>
      <c r="C16" s="43"/>
    </row>
    <row r="17" spans="1:3" ht="24" customHeight="1">
      <c r="A17" s="53" t="s">
        <v>1811</v>
      </c>
      <c r="B17" s="49"/>
      <c r="C17" s="43"/>
    </row>
    <row r="18" spans="1:3" ht="24" customHeight="1">
      <c r="A18" s="50" t="s">
        <v>1812</v>
      </c>
      <c r="B18" s="47"/>
      <c r="C18" s="43"/>
    </row>
    <row r="19" spans="1:3" ht="24" customHeight="1">
      <c r="A19" s="51" t="s">
        <v>1813</v>
      </c>
      <c r="B19" s="49"/>
      <c r="C19" s="43" t="s">
        <v>1814</v>
      </c>
    </row>
    <row r="20" spans="1:3" ht="24" customHeight="1">
      <c r="A20" s="51" t="s">
        <v>1815</v>
      </c>
      <c r="B20" s="49"/>
      <c r="C20" s="43"/>
    </row>
    <row r="21" spans="1:3" ht="24" customHeight="1">
      <c r="A21" s="51" t="s">
        <v>1816</v>
      </c>
      <c r="B21" s="49"/>
      <c r="C21" s="43"/>
    </row>
    <row r="22" spans="1:3" ht="24" customHeight="1">
      <c r="A22" s="52" t="s">
        <v>1804</v>
      </c>
      <c r="B22" s="49"/>
      <c r="C22" s="43"/>
    </row>
    <row r="23" spans="1:3" ht="24" customHeight="1">
      <c r="A23" s="50" t="s">
        <v>1817</v>
      </c>
      <c r="B23" s="47"/>
      <c r="C23" s="43"/>
    </row>
    <row r="24" spans="1:3" ht="24" customHeight="1">
      <c r="A24" s="54" t="s">
        <v>1818</v>
      </c>
      <c r="B24" s="49"/>
      <c r="C24" s="43"/>
    </row>
    <row r="25" spans="1:3" ht="24" customHeight="1">
      <c r="A25" s="54" t="s">
        <v>1819</v>
      </c>
      <c r="B25" s="49"/>
      <c r="C25" s="43"/>
    </row>
    <row r="26" spans="1:3" ht="24" customHeight="1">
      <c r="A26" s="54" t="s">
        <v>1820</v>
      </c>
      <c r="B26" s="49"/>
      <c r="C26" s="43"/>
    </row>
    <row r="27" spans="1:3" ht="24" customHeight="1">
      <c r="A27" s="52" t="s">
        <v>1821</v>
      </c>
      <c r="B27" s="49"/>
      <c r="C27" s="43"/>
    </row>
    <row r="28" spans="1:3" ht="24" customHeight="1">
      <c r="A28" s="52" t="s">
        <v>1811</v>
      </c>
      <c r="B28" s="49"/>
      <c r="C28" s="43"/>
    </row>
    <row r="29" spans="1:3" ht="24" customHeight="1">
      <c r="A29" s="50" t="s">
        <v>1822</v>
      </c>
      <c r="B29" s="47"/>
      <c r="C29" s="43"/>
    </row>
    <row r="30" spans="1:3" ht="24" customHeight="1">
      <c r="A30" s="54" t="s">
        <v>1823</v>
      </c>
      <c r="B30" s="49"/>
      <c r="C30" s="43"/>
    </row>
    <row r="31" spans="1:3" ht="24" customHeight="1">
      <c r="A31" s="54" t="s">
        <v>1824</v>
      </c>
      <c r="B31" s="49"/>
      <c r="C31" s="43"/>
    </row>
    <row r="32" spans="1:3" ht="24" customHeight="1">
      <c r="A32" s="55" t="s">
        <v>1825</v>
      </c>
      <c r="B32" s="47"/>
      <c r="C32" s="43"/>
    </row>
    <row r="33" spans="1:3" ht="24" customHeight="1">
      <c r="A33" s="48" t="s">
        <v>1802</v>
      </c>
      <c r="B33" s="49"/>
      <c r="C33" s="43"/>
    </row>
    <row r="34" spans="1:3" ht="24" customHeight="1">
      <c r="A34" s="56" t="s">
        <v>1826</v>
      </c>
      <c r="B34" s="47"/>
      <c r="C34" s="43"/>
    </row>
    <row r="35" spans="1:3" ht="24" customHeight="1">
      <c r="A35" s="57" t="s">
        <v>1827</v>
      </c>
      <c r="B35" s="49"/>
      <c r="C35" s="43"/>
    </row>
    <row r="36" spans="1:3" ht="24" customHeight="1">
      <c r="A36" s="56" t="s">
        <v>45</v>
      </c>
      <c r="B36" s="47"/>
      <c r="C36" s="43"/>
    </row>
    <row r="37" spans="1:3" ht="14.25">
      <c r="A37" s="43"/>
      <c r="B37" s="43"/>
      <c r="C37" s="43"/>
    </row>
  </sheetData>
  <sheetProtection/>
  <mergeCells count="1">
    <mergeCell ref="A2:B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IS60"/>
  <sheetViews>
    <sheetView zoomScaleSheetLayoutView="100" workbookViewId="0" topLeftCell="A1">
      <selection activeCell="D11" sqref="D11"/>
    </sheetView>
  </sheetViews>
  <sheetFormatPr defaultColWidth="9.00390625" defaultRowHeight="14.25"/>
  <cols>
    <col min="1" max="1" width="48.25390625" style="292" customWidth="1"/>
    <col min="2" max="2" width="16.50390625" style="293" customWidth="1"/>
    <col min="3" max="3" width="24.125" style="292" customWidth="1"/>
    <col min="4" max="4" width="15.00390625" style="294" customWidth="1"/>
    <col min="5" max="253" width="9.00390625" style="292" customWidth="1"/>
    <col min="254" max="16384" width="9.00390625" style="3" customWidth="1"/>
  </cols>
  <sheetData>
    <row r="1" spans="1:253" ht="20.25">
      <c r="A1" s="90" t="s">
        <v>3</v>
      </c>
      <c r="B1" s="292"/>
      <c r="C1" s="294"/>
      <c r="D1" s="29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row>
    <row r="2" spans="1:4" s="290" customFormat="1" ht="22.5">
      <c r="A2" s="295" t="s">
        <v>4</v>
      </c>
      <c r="B2" s="296"/>
      <c r="C2" s="295"/>
      <c r="D2" s="296"/>
    </row>
    <row r="3" spans="1:4" s="189" customFormat="1" ht="21" customHeight="1">
      <c r="A3" s="297" t="s">
        <v>5</v>
      </c>
      <c r="B3" s="298"/>
      <c r="C3" s="297"/>
      <c r="D3" s="298"/>
    </row>
    <row r="4" spans="1:4" s="291" customFormat="1" ht="28.5" customHeight="1">
      <c r="A4" s="199" t="s">
        <v>6</v>
      </c>
      <c r="B4" s="199" t="s">
        <v>7</v>
      </c>
      <c r="C4" s="199" t="s">
        <v>6</v>
      </c>
      <c r="D4" s="199" t="s">
        <v>7</v>
      </c>
    </row>
    <row r="5" spans="1:4" s="192" customFormat="1" ht="19.5" customHeight="1">
      <c r="A5" s="299" t="s">
        <v>8</v>
      </c>
      <c r="B5" s="203">
        <v>130438</v>
      </c>
      <c r="C5" s="299" t="s">
        <v>9</v>
      </c>
      <c r="D5" s="203">
        <v>172450</v>
      </c>
    </row>
    <row r="6" spans="1:4" s="192" customFormat="1" ht="19.5" customHeight="1">
      <c r="A6" s="299" t="s">
        <v>10</v>
      </c>
      <c r="B6" s="203">
        <f>B7+B12+B29</f>
        <v>49095</v>
      </c>
      <c r="C6" s="299" t="s">
        <v>11</v>
      </c>
      <c r="D6" s="203">
        <v>15122</v>
      </c>
    </row>
    <row r="7" spans="1:4" s="192" customFormat="1" ht="19.5" customHeight="1">
      <c r="A7" s="202" t="s">
        <v>12</v>
      </c>
      <c r="B7" s="203">
        <v>2683</v>
      </c>
      <c r="C7" s="202" t="s">
        <v>13</v>
      </c>
      <c r="D7" s="203">
        <v>1407</v>
      </c>
    </row>
    <row r="8" spans="1:4" s="192" customFormat="1" ht="19.5" customHeight="1">
      <c r="A8" s="202" t="s">
        <v>14</v>
      </c>
      <c r="B8" s="203">
        <v>988</v>
      </c>
      <c r="C8" s="202" t="s">
        <v>15</v>
      </c>
      <c r="D8" s="203">
        <v>13715</v>
      </c>
    </row>
    <row r="9" spans="1:4" s="192" customFormat="1" ht="19.5" customHeight="1">
      <c r="A9" s="205" t="s">
        <v>16</v>
      </c>
      <c r="B9" s="203">
        <v>300</v>
      </c>
      <c r="C9" s="299" t="s">
        <v>17</v>
      </c>
      <c r="D9" s="203">
        <v>3600</v>
      </c>
    </row>
    <row r="10" spans="1:4" s="192" customFormat="1" ht="19.5" customHeight="1">
      <c r="A10" s="205" t="s">
        <v>18</v>
      </c>
      <c r="B10" s="203">
        <v>628</v>
      </c>
      <c r="C10" s="299" t="s">
        <v>19</v>
      </c>
      <c r="D10" s="203">
        <v>44</v>
      </c>
    </row>
    <row r="11" spans="1:4" s="192" customFormat="1" ht="19.5" customHeight="1">
      <c r="A11" s="205" t="s">
        <v>20</v>
      </c>
      <c r="B11" s="203">
        <v>767</v>
      </c>
      <c r="C11" s="299" t="s">
        <v>21</v>
      </c>
      <c r="D11" s="203">
        <v>1379</v>
      </c>
    </row>
    <row r="12" spans="1:4" s="192" customFormat="1" ht="19.5" customHeight="1">
      <c r="A12" s="202" t="s">
        <v>22</v>
      </c>
      <c r="B12" s="203">
        <f>SUM(B13:B28)</f>
        <v>25300</v>
      </c>
      <c r="C12" s="299"/>
      <c r="D12" s="203"/>
    </row>
    <row r="13" spans="1:4" s="192" customFormat="1" ht="19.5" customHeight="1">
      <c r="A13" s="205" t="s">
        <v>23</v>
      </c>
      <c r="B13" s="203">
        <v>2712</v>
      </c>
      <c r="C13" s="299"/>
      <c r="D13" s="203"/>
    </row>
    <row r="14" spans="1:4" s="192" customFormat="1" ht="19.5" customHeight="1">
      <c r="A14" s="205" t="s">
        <v>24</v>
      </c>
      <c r="B14" s="203">
        <v>6756</v>
      </c>
      <c r="C14" s="299"/>
      <c r="D14" s="203"/>
    </row>
    <row r="15" spans="1:4" s="192" customFormat="1" ht="19.5" customHeight="1">
      <c r="A15" s="205" t="s">
        <v>25</v>
      </c>
      <c r="B15" s="203"/>
      <c r="C15" s="299"/>
      <c r="D15" s="203"/>
    </row>
    <row r="16" spans="1:4" s="192" customFormat="1" ht="19.5" customHeight="1">
      <c r="A16" s="205" t="s">
        <v>26</v>
      </c>
      <c r="B16" s="203">
        <v>155</v>
      </c>
      <c r="C16" s="299"/>
      <c r="D16" s="203"/>
    </row>
    <row r="17" spans="1:4" s="192" customFormat="1" ht="19.5" customHeight="1">
      <c r="A17" s="205" t="s">
        <v>27</v>
      </c>
      <c r="B17" s="203">
        <v>1264</v>
      </c>
      <c r="C17" s="205"/>
      <c r="D17" s="203"/>
    </row>
    <row r="18" spans="1:4" s="192" customFormat="1" ht="19.5" customHeight="1">
      <c r="A18" s="205" t="s">
        <v>28</v>
      </c>
      <c r="B18" s="203">
        <v>835</v>
      </c>
      <c r="C18" s="205"/>
      <c r="D18" s="203"/>
    </row>
    <row r="19" spans="1:4" s="192" customFormat="1" ht="19.5" customHeight="1">
      <c r="A19" s="205" t="s">
        <v>29</v>
      </c>
      <c r="B19" s="203">
        <v>230</v>
      </c>
      <c r="C19" s="205"/>
      <c r="D19" s="203"/>
    </row>
    <row r="20" spans="1:4" s="192" customFormat="1" ht="19.5" customHeight="1">
      <c r="A20" s="205" t="s">
        <v>30</v>
      </c>
      <c r="B20" s="203">
        <v>2333</v>
      </c>
      <c r="C20" s="205"/>
      <c r="D20" s="203"/>
    </row>
    <row r="21" spans="1:4" s="192" customFormat="1" ht="19.5" customHeight="1">
      <c r="A21" s="205" t="s">
        <v>31</v>
      </c>
      <c r="B21" s="203">
        <v>560</v>
      </c>
      <c r="C21" s="205"/>
      <c r="D21" s="203"/>
    </row>
    <row r="22" spans="1:4" s="192" customFormat="1" ht="19.5" customHeight="1">
      <c r="A22" s="205" t="s">
        <v>32</v>
      </c>
      <c r="B22" s="203">
        <v>44</v>
      </c>
      <c r="C22" s="205"/>
      <c r="D22" s="203"/>
    </row>
    <row r="23" spans="1:4" s="192" customFormat="1" ht="19.5" customHeight="1">
      <c r="A23" s="205" t="s">
        <v>33</v>
      </c>
      <c r="B23" s="203">
        <v>4032</v>
      </c>
      <c r="C23" s="205"/>
      <c r="D23" s="203"/>
    </row>
    <row r="24" spans="1:4" s="192" customFormat="1" ht="19.5" customHeight="1">
      <c r="A24" s="205" t="s">
        <v>34</v>
      </c>
      <c r="B24" s="203">
        <v>5169</v>
      </c>
      <c r="C24" s="205"/>
      <c r="D24" s="203"/>
    </row>
    <row r="25" spans="1:4" s="192" customFormat="1" ht="19.5" customHeight="1">
      <c r="A25" s="205" t="s">
        <v>35</v>
      </c>
      <c r="B25" s="203">
        <v>303</v>
      </c>
      <c r="C25" s="205"/>
      <c r="D25" s="203"/>
    </row>
    <row r="26" spans="1:4" s="192" customFormat="1" ht="19.5" customHeight="1">
      <c r="A26" s="205" t="s">
        <v>36</v>
      </c>
      <c r="B26" s="203">
        <v>33</v>
      </c>
      <c r="C26" s="205"/>
      <c r="D26" s="203"/>
    </row>
    <row r="27" spans="1:4" s="192" customFormat="1" ht="19.5" customHeight="1">
      <c r="A27" s="205" t="s">
        <v>37</v>
      </c>
      <c r="B27" s="203">
        <v>857</v>
      </c>
      <c r="C27" s="205"/>
      <c r="D27" s="203"/>
    </row>
    <row r="28" spans="1:4" s="192" customFormat="1" ht="19.5" customHeight="1">
      <c r="A28" s="205" t="s">
        <v>38</v>
      </c>
      <c r="B28" s="203">
        <v>17</v>
      </c>
      <c r="C28" s="202"/>
      <c r="D28" s="203"/>
    </row>
    <row r="29" spans="1:4" s="192" customFormat="1" ht="19.5" customHeight="1">
      <c r="A29" s="202" t="s">
        <v>39</v>
      </c>
      <c r="B29" s="203">
        <v>21112</v>
      </c>
      <c r="C29" s="202"/>
      <c r="D29" s="203"/>
    </row>
    <row r="30" spans="1:4" s="192" customFormat="1" ht="19.5" customHeight="1">
      <c r="A30" s="299" t="s">
        <v>40</v>
      </c>
      <c r="B30" s="203">
        <v>3600</v>
      </c>
      <c r="C30" s="202"/>
      <c r="D30" s="203"/>
    </row>
    <row r="31" spans="1:4" s="192" customFormat="1" ht="19.5" customHeight="1">
      <c r="A31" s="299" t="s">
        <v>41</v>
      </c>
      <c r="B31" s="203"/>
      <c r="C31" s="202"/>
      <c r="D31" s="203"/>
    </row>
    <row r="32" spans="1:4" s="192" customFormat="1" ht="19.5" customHeight="1">
      <c r="A32" s="299" t="s">
        <v>42</v>
      </c>
      <c r="B32" s="203">
        <v>6971</v>
      </c>
      <c r="C32" s="202"/>
      <c r="D32" s="203"/>
    </row>
    <row r="33" spans="1:4" s="192" customFormat="1" ht="19.5" customHeight="1">
      <c r="A33" s="299" t="s">
        <v>43</v>
      </c>
      <c r="B33" s="203">
        <v>2491</v>
      </c>
      <c r="C33" s="202"/>
      <c r="D33" s="203"/>
    </row>
    <row r="34" spans="1:253" ht="19.5" customHeight="1">
      <c r="A34" s="300" t="s">
        <v>44</v>
      </c>
      <c r="B34" s="301">
        <f>B5+B6+B30+B31+B32+B33</f>
        <v>192595</v>
      </c>
      <c r="C34" s="200" t="s">
        <v>45</v>
      </c>
      <c r="D34" s="302">
        <f>D5+D6+D9+D10+D11</f>
        <v>192595</v>
      </c>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row>
    <row r="35" spans="1:253" ht="19.5" customHeight="1">
      <c r="A35" s="303"/>
      <c r="B35" s="304"/>
      <c r="C35" s="305" t="s">
        <v>46</v>
      </c>
      <c r="D35" s="203">
        <v>0</v>
      </c>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row>
    <row r="36" spans="1:4" s="192" customFormat="1" ht="19.5" customHeight="1">
      <c r="A36" s="306"/>
      <c r="B36" s="307"/>
      <c r="C36" s="306"/>
      <c r="D36" s="294"/>
    </row>
    <row r="37" spans="1:4" s="192" customFormat="1" ht="19.5" customHeight="1">
      <c r="A37" s="306"/>
      <c r="B37" s="307"/>
      <c r="C37" s="306"/>
      <c r="D37" s="3"/>
    </row>
    <row r="38" spans="1:253" ht="19.5" customHeight="1">
      <c r="A38" s="306"/>
      <c r="B38" s="307"/>
      <c r="C38" s="306"/>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row>
    <row r="39" spans="1:253" ht="14.25">
      <c r="A39" s="306"/>
      <c r="B39" s="307"/>
      <c r="C39" s="306"/>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row>
    <row r="40" spans="1:253" ht="14.25">
      <c r="A40" s="306"/>
      <c r="B40" s="307"/>
      <c r="C40" s="306"/>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ht="14.25">
      <c r="A41" s="306"/>
      <c r="B41" s="307"/>
      <c r="C41" s="306"/>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row>
    <row r="42" spans="1:253" ht="14.25">
      <c r="A42" s="306"/>
      <c r="B42" s="307"/>
      <c r="C42" s="306"/>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row>
    <row r="43" spans="1:253" ht="14.25">
      <c r="A43" s="306"/>
      <c r="B43" s="307"/>
      <c r="C43" s="306"/>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row>
    <row r="44" spans="1:253" ht="14.25">
      <c r="A44" s="306"/>
      <c r="B44" s="307"/>
      <c r="C44" s="306"/>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row>
    <row r="45" spans="1:253" ht="14.25">
      <c r="A45" s="306"/>
      <c r="B45" s="307"/>
      <c r="C45" s="306"/>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row>
    <row r="46" spans="1:253" ht="14.25">
      <c r="A46" s="306"/>
      <c r="B46" s="307"/>
      <c r="C46" s="306"/>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row>
    <row r="47" spans="1:253" ht="14.25">
      <c r="A47" s="306"/>
      <c r="B47" s="307"/>
      <c r="C47" s="306"/>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row>
    <row r="48" spans="1:253" ht="14.25">
      <c r="A48" s="306"/>
      <c r="B48" s="307"/>
      <c r="C48" s="306"/>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row>
    <row r="49" spans="1:253" ht="14.25">
      <c r="A49" s="306"/>
      <c r="B49" s="307"/>
      <c r="C49" s="306"/>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row>
    <row r="50" spans="1:253" ht="14.25">
      <c r="A50" s="306"/>
      <c r="B50" s="307"/>
      <c r="C50" s="306"/>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row>
    <row r="51" spans="1:253" ht="14.25">
      <c r="A51" s="306"/>
      <c r="B51" s="307"/>
      <c r="C51" s="306"/>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row>
    <row r="52" spans="1:253" ht="14.25">
      <c r="A52" s="306"/>
      <c r="B52" s="307"/>
      <c r="C52" s="306"/>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row>
    <row r="53" spans="1:253" ht="14.25">
      <c r="A53" s="306"/>
      <c r="B53" s="307"/>
      <c r="C53" s="306"/>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row>
    <row r="54" spans="1:253" ht="14.25">
      <c r="A54" s="306"/>
      <c r="B54" s="307"/>
      <c r="C54" s="306"/>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row>
    <row r="55" spans="1:253" ht="14.25">
      <c r="A55" s="306"/>
      <c r="B55" s="307"/>
      <c r="C55" s="306"/>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row>
    <row r="56" spans="1:253" ht="14.25">
      <c r="A56" s="306"/>
      <c r="B56" s="307"/>
      <c r="C56" s="306"/>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row>
    <row r="57" spans="1:253" ht="14.25">
      <c r="A57" s="306"/>
      <c r="B57" s="307"/>
      <c r="C57" s="306"/>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row>
    <row r="58" spans="1:3" ht="14.25">
      <c r="A58" s="306"/>
      <c r="B58" s="307"/>
      <c r="C58" s="306"/>
    </row>
    <row r="59" spans="1:3" ht="14.25">
      <c r="A59" s="306"/>
      <c r="B59" s="307"/>
      <c r="C59" s="306"/>
    </row>
    <row r="60" ht="14.25">
      <c r="C60" s="306"/>
    </row>
    <row r="61" ht="14.25"/>
  </sheetData>
  <sheetProtection/>
  <mergeCells count="2">
    <mergeCell ref="A2:D2"/>
    <mergeCell ref="A3:D3"/>
  </mergeCells>
  <printOptions/>
  <pageMargins left="0.4" right="0.28958333333333336" top="1" bottom="1" header="0.5111111111111111" footer="0.5111111111111111"/>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I36"/>
  <sheetViews>
    <sheetView zoomScaleSheetLayoutView="100" workbookViewId="0" topLeftCell="A1">
      <selection activeCell="D11" sqref="D11"/>
    </sheetView>
  </sheetViews>
  <sheetFormatPr defaultColWidth="9.00390625" defaultRowHeight="14.25"/>
  <cols>
    <col min="1" max="1" width="27.875" style="3" customWidth="1"/>
    <col min="2" max="6" width="15.375" style="3" customWidth="1"/>
    <col min="7" max="7" width="9.50390625" style="3" hidden="1" customWidth="1"/>
    <col min="8" max="8" width="12.625" style="3" hidden="1" customWidth="1"/>
    <col min="9" max="9" width="13.75390625" style="3" hidden="1" customWidth="1"/>
    <col min="10" max="16384" width="9.00390625" style="3" customWidth="1"/>
  </cols>
  <sheetData>
    <row r="1" ht="14.25">
      <c r="A1" s="3" t="s">
        <v>1828</v>
      </c>
    </row>
    <row r="2" spans="1:6" ht="22.5">
      <c r="A2" s="5" t="s">
        <v>1829</v>
      </c>
      <c r="B2" s="5"/>
      <c r="C2" s="5"/>
      <c r="D2" s="5"/>
      <c r="E2" s="5"/>
      <c r="F2" s="5"/>
    </row>
    <row r="3" spans="1:6" ht="14.25">
      <c r="A3" s="8"/>
      <c r="B3" s="8"/>
      <c r="C3" s="8"/>
      <c r="D3" s="8"/>
      <c r="E3" s="2"/>
      <c r="F3" s="10" t="s">
        <v>5</v>
      </c>
    </row>
    <row r="4" spans="1:6" ht="22.5" customHeight="1">
      <c r="A4" s="11" t="s">
        <v>1760</v>
      </c>
      <c r="B4" s="17" t="s">
        <v>51</v>
      </c>
      <c r="C4" s="14" t="s">
        <v>1830</v>
      </c>
      <c r="D4" s="14" t="s">
        <v>1831</v>
      </c>
      <c r="E4" s="11" t="s">
        <v>1830</v>
      </c>
      <c r="F4" s="11"/>
    </row>
    <row r="5" spans="1:6" ht="37.5" customHeight="1">
      <c r="A5" s="11"/>
      <c r="B5" s="17"/>
      <c r="C5" s="14"/>
      <c r="D5" s="14"/>
      <c r="E5" s="14" t="s">
        <v>1832</v>
      </c>
      <c r="F5" s="14" t="s">
        <v>1833</v>
      </c>
    </row>
    <row r="6" spans="1:7" ht="18.75" customHeight="1">
      <c r="A6" s="11" t="s">
        <v>1834</v>
      </c>
      <c r="B6" s="24">
        <f>B7+B24</f>
        <v>139763</v>
      </c>
      <c r="C6" s="24">
        <f>C7+C24</f>
        <v>78285</v>
      </c>
      <c r="D6" s="24">
        <f>D7+D24</f>
        <v>74043</v>
      </c>
      <c r="E6" s="25">
        <f>C6/B6*100</f>
        <v>56.01267860592575</v>
      </c>
      <c r="F6" s="25">
        <f>(C6-D6)/D6*100</f>
        <v>5.729103358859041</v>
      </c>
      <c r="G6" s="26"/>
    </row>
    <row r="7" spans="1:9" ht="18.75" customHeight="1">
      <c r="A7" s="11" t="s">
        <v>56</v>
      </c>
      <c r="B7" s="24">
        <f>SUM(B8:B23)</f>
        <v>103321</v>
      </c>
      <c r="C7" s="24">
        <f>SUM(C8:C23)</f>
        <v>45964</v>
      </c>
      <c r="D7" s="24">
        <f>SUM(D8:D23)</f>
        <v>51607</v>
      </c>
      <c r="E7" s="25">
        <f>C7/B7*100</f>
        <v>44.48660001355</v>
      </c>
      <c r="F7" s="25">
        <f>(C7-D7)/D7*100</f>
        <v>-10.934563140659213</v>
      </c>
      <c r="G7" s="27">
        <f>C7/C6</f>
        <v>0.5871367439483937</v>
      </c>
      <c r="H7" s="3">
        <f>D7/D6</f>
        <v>0.6969868859986764</v>
      </c>
      <c r="I7" s="3">
        <f>G7-H7</f>
        <v>-0.10985014205028276</v>
      </c>
    </row>
    <row r="8" spans="1:6" ht="18.75" customHeight="1">
      <c r="A8" s="18" t="s">
        <v>1835</v>
      </c>
      <c r="B8" s="28">
        <v>25475</v>
      </c>
      <c r="C8" s="18">
        <v>11172</v>
      </c>
      <c r="D8" s="29">
        <v>12815</v>
      </c>
      <c r="E8" s="30">
        <f>C8/B8*100</f>
        <v>43.85475956820412</v>
      </c>
      <c r="F8" s="30">
        <f>(C8-D8)/D8*100</f>
        <v>-12.820912992586814</v>
      </c>
    </row>
    <row r="9" spans="1:6" ht="18.75" customHeight="1">
      <c r="A9" s="18" t="s">
        <v>1836</v>
      </c>
      <c r="B9" s="28"/>
      <c r="C9" s="18">
        <v>0</v>
      </c>
      <c r="D9" s="29">
        <v>0</v>
      </c>
      <c r="E9" s="30"/>
      <c r="F9" s="30" t="e">
        <f>(C9-D9)/D9*100</f>
        <v>#DIV/0!</v>
      </c>
    </row>
    <row r="10" spans="1:6" ht="18.75" customHeight="1">
      <c r="A10" s="18" t="s">
        <v>58</v>
      </c>
      <c r="B10" s="28">
        <v>7246</v>
      </c>
      <c r="C10" s="18">
        <v>3878</v>
      </c>
      <c r="D10" s="29">
        <v>3522</v>
      </c>
      <c r="E10" s="30">
        <f aca="true" t="shared" si="0" ref="E10:E20">C10/B10*100</f>
        <v>53.51918299751587</v>
      </c>
      <c r="F10" s="30">
        <f>(C10-D10)/D10*100</f>
        <v>10.107893242475866</v>
      </c>
    </row>
    <row r="11" spans="1:6" ht="18.75" customHeight="1">
      <c r="A11" s="18" t="s">
        <v>1837</v>
      </c>
      <c r="B11" s="28"/>
      <c r="C11" s="18"/>
      <c r="D11" s="18"/>
      <c r="E11" s="30"/>
      <c r="F11" s="30"/>
    </row>
    <row r="12" spans="1:6" ht="18.75" customHeight="1">
      <c r="A12" s="18" t="s">
        <v>59</v>
      </c>
      <c r="B12" s="28">
        <v>2606</v>
      </c>
      <c r="C12" s="18">
        <v>1338</v>
      </c>
      <c r="D12" s="29">
        <v>1245</v>
      </c>
      <c r="E12" s="30">
        <f t="shared" si="0"/>
        <v>51.34305448963929</v>
      </c>
      <c r="F12" s="30">
        <f aca="true" t="shared" si="1" ref="F12:F20">(C12-D12)/D12*100</f>
        <v>7.46987951807229</v>
      </c>
    </row>
    <row r="13" spans="1:6" ht="18.75" customHeight="1">
      <c r="A13" s="18" t="s">
        <v>60</v>
      </c>
      <c r="B13" s="18">
        <v>0</v>
      </c>
      <c r="C13" s="18">
        <v>0</v>
      </c>
      <c r="D13" s="18">
        <v>10</v>
      </c>
      <c r="E13" s="30"/>
      <c r="F13" s="30"/>
    </row>
    <row r="14" spans="1:6" ht="18.75" customHeight="1">
      <c r="A14" s="18" t="s">
        <v>61</v>
      </c>
      <c r="B14" s="31">
        <v>12000</v>
      </c>
      <c r="C14" s="29">
        <v>4510</v>
      </c>
      <c r="D14" s="29">
        <v>5260</v>
      </c>
      <c r="E14" s="30">
        <f t="shared" si="0"/>
        <v>37.583333333333336</v>
      </c>
      <c r="F14" s="30">
        <f t="shared" si="1"/>
        <v>-14.258555133079847</v>
      </c>
    </row>
    <row r="15" spans="1:6" ht="18.75" customHeight="1">
      <c r="A15" s="18" t="s">
        <v>62</v>
      </c>
      <c r="B15" s="31">
        <v>7692</v>
      </c>
      <c r="C15" s="29">
        <v>3527</v>
      </c>
      <c r="D15" s="29">
        <v>3381</v>
      </c>
      <c r="E15" s="30">
        <f t="shared" si="0"/>
        <v>45.85283411336453</v>
      </c>
      <c r="F15" s="30">
        <f t="shared" si="1"/>
        <v>4.318249038745933</v>
      </c>
    </row>
    <row r="16" spans="1:6" ht="18.75" customHeight="1">
      <c r="A16" s="18" t="s">
        <v>63</v>
      </c>
      <c r="B16" s="31">
        <v>3369</v>
      </c>
      <c r="C16" s="29">
        <v>1504</v>
      </c>
      <c r="D16" s="29">
        <v>1403</v>
      </c>
      <c r="E16" s="30">
        <f t="shared" si="0"/>
        <v>44.64232710002968</v>
      </c>
      <c r="F16" s="30">
        <f t="shared" si="1"/>
        <v>7.198859586600142</v>
      </c>
    </row>
    <row r="17" spans="1:6" ht="18.75" customHeight="1">
      <c r="A17" s="18" t="s">
        <v>64</v>
      </c>
      <c r="B17" s="31">
        <v>5526</v>
      </c>
      <c r="C17" s="29">
        <v>2572</v>
      </c>
      <c r="D17" s="29">
        <v>2317</v>
      </c>
      <c r="E17" s="30">
        <f t="shared" si="0"/>
        <v>46.543612015924715</v>
      </c>
      <c r="F17" s="30">
        <f t="shared" si="1"/>
        <v>11.005610703495899</v>
      </c>
    </row>
    <row r="18" spans="1:6" ht="18.75" customHeight="1">
      <c r="A18" s="18" t="s">
        <v>65</v>
      </c>
      <c r="B18" s="31">
        <v>13135</v>
      </c>
      <c r="C18" s="29">
        <v>3784</v>
      </c>
      <c r="D18" s="29">
        <v>5506</v>
      </c>
      <c r="E18" s="30">
        <f t="shared" si="0"/>
        <v>28.80852683669585</v>
      </c>
      <c r="F18" s="30">
        <f t="shared" si="1"/>
        <v>-31.27497275699237</v>
      </c>
    </row>
    <row r="19" spans="1:6" ht="18.75" customHeight="1">
      <c r="A19" s="18" t="s">
        <v>66</v>
      </c>
      <c r="B19" s="31">
        <v>341</v>
      </c>
      <c r="C19" s="29">
        <v>192</v>
      </c>
      <c r="D19" s="29">
        <v>162</v>
      </c>
      <c r="E19" s="30">
        <f t="shared" si="0"/>
        <v>56.30498533724341</v>
      </c>
      <c r="F19" s="30">
        <f t="shared" si="1"/>
        <v>18.51851851851852</v>
      </c>
    </row>
    <row r="20" spans="1:6" ht="18.75" customHeight="1">
      <c r="A20" s="18" t="s">
        <v>67</v>
      </c>
      <c r="B20" s="31">
        <v>25931</v>
      </c>
      <c r="C20" s="29">
        <v>13487</v>
      </c>
      <c r="D20" s="29">
        <v>15986</v>
      </c>
      <c r="E20" s="30">
        <f t="shared" si="0"/>
        <v>52.01110639774787</v>
      </c>
      <c r="F20" s="30">
        <f t="shared" si="1"/>
        <v>-15.632428374827976</v>
      </c>
    </row>
    <row r="21" spans="1:6" ht="18.75" customHeight="1">
      <c r="A21" s="18" t="s">
        <v>1838</v>
      </c>
      <c r="B21" s="18"/>
      <c r="C21" s="18"/>
      <c r="D21" s="18"/>
      <c r="E21" s="30"/>
      <c r="F21" s="30"/>
    </row>
    <row r="22" spans="1:6" ht="18.75" customHeight="1">
      <c r="A22" s="18" t="s">
        <v>1839</v>
      </c>
      <c r="B22" s="18"/>
      <c r="C22" s="18"/>
      <c r="D22" s="18"/>
      <c r="E22" s="30"/>
      <c r="F22" s="30"/>
    </row>
    <row r="23" spans="1:6" ht="18.75" customHeight="1">
      <c r="A23" s="18" t="s">
        <v>1840</v>
      </c>
      <c r="B23" s="18"/>
      <c r="C23" s="18"/>
      <c r="D23" s="18"/>
      <c r="E23" s="30"/>
      <c r="F23" s="30"/>
    </row>
    <row r="24" spans="1:6" ht="18.75" customHeight="1">
      <c r="A24" s="11" t="s">
        <v>68</v>
      </c>
      <c r="B24" s="17">
        <f>SUM(B25:B31)</f>
        <v>36442</v>
      </c>
      <c r="C24" s="17">
        <f>SUM(C25:C31)</f>
        <v>32321</v>
      </c>
      <c r="D24" s="17">
        <f>SUM(D25:D31)</f>
        <v>22436</v>
      </c>
      <c r="E24" s="32">
        <f>C24/B24*100</f>
        <v>88.69161955984852</v>
      </c>
      <c r="F24" s="32">
        <f>(C24-D24)/D24*100</f>
        <v>44.05865573185952</v>
      </c>
    </row>
    <row r="25" spans="1:6" ht="18.75" customHeight="1">
      <c r="A25" s="18" t="s">
        <v>69</v>
      </c>
      <c r="B25" s="33"/>
      <c r="C25" s="18">
        <v>5</v>
      </c>
      <c r="D25" s="18">
        <v>21</v>
      </c>
      <c r="E25" s="30"/>
      <c r="F25" s="30"/>
    </row>
    <row r="26" spans="1:6" ht="18.75" customHeight="1">
      <c r="A26" s="18" t="s">
        <v>70</v>
      </c>
      <c r="B26" s="33">
        <v>905</v>
      </c>
      <c r="C26" s="18">
        <v>602</v>
      </c>
      <c r="D26" s="18">
        <v>405</v>
      </c>
      <c r="E26" s="30">
        <f>C26/B26*100</f>
        <v>66.51933701657458</v>
      </c>
      <c r="F26" s="30">
        <f>(C26-D26)/D26*100</f>
        <v>48.641975308641975</v>
      </c>
    </row>
    <row r="27" spans="1:6" ht="18.75" customHeight="1">
      <c r="A27" s="18" t="s">
        <v>71</v>
      </c>
      <c r="B27" s="33">
        <v>402</v>
      </c>
      <c r="C27" s="18">
        <v>463</v>
      </c>
      <c r="D27" s="18">
        <v>91</v>
      </c>
      <c r="E27" s="30">
        <f>C27/B27*100</f>
        <v>115.17412935323384</v>
      </c>
      <c r="F27" s="30">
        <f>(C27-D27)/D27*100</f>
        <v>408.79120879120876</v>
      </c>
    </row>
    <row r="28" spans="1:6" ht="18.75" customHeight="1">
      <c r="A28" s="18" t="s">
        <v>72</v>
      </c>
      <c r="B28" s="33"/>
      <c r="C28" s="18">
        <v>0</v>
      </c>
      <c r="D28" s="18"/>
      <c r="E28" s="30"/>
      <c r="F28" s="30"/>
    </row>
    <row r="29" spans="1:6" ht="18.75" customHeight="1">
      <c r="A29" s="18" t="s">
        <v>1841</v>
      </c>
      <c r="B29" s="33"/>
      <c r="C29" s="18">
        <v>20657</v>
      </c>
      <c r="D29" s="18">
        <v>190</v>
      </c>
      <c r="E29" s="30" t="e">
        <f>C29/B29*100</f>
        <v>#DIV/0!</v>
      </c>
      <c r="F29" s="30">
        <f>(C29-D29)/D29*100</f>
        <v>10772.105263157895</v>
      </c>
    </row>
    <row r="30" spans="1:6" ht="18.75" customHeight="1">
      <c r="A30" s="34" t="s">
        <v>74</v>
      </c>
      <c r="B30" s="33">
        <v>270</v>
      </c>
      <c r="C30" s="18">
        <v>269</v>
      </c>
      <c r="D30" s="18"/>
      <c r="E30" s="30"/>
      <c r="F30" s="30"/>
    </row>
    <row r="31" spans="1:6" ht="18.75" customHeight="1">
      <c r="A31" s="18" t="s">
        <v>75</v>
      </c>
      <c r="B31" s="33">
        <v>34865</v>
      </c>
      <c r="C31" s="18">
        <v>10325</v>
      </c>
      <c r="D31" s="18">
        <v>21729</v>
      </c>
      <c r="E31" s="30">
        <f>C31/B31*100</f>
        <v>29.614226301448443</v>
      </c>
      <c r="F31" s="30"/>
    </row>
    <row r="32" spans="1:7" ht="18.75" customHeight="1">
      <c r="A32" s="35" t="s">
        <v>1842</v>
      </c>
      <c r="B32" s="17">
        <v>3000</v>
      </c>
      <c r="C32" s="17">
        <v>0</v>
      </c>
      <c r="D32" s="17">
        <v>4536</v>
      </c>
      <c r="E32" s="32">
        <f>C32/B32*100</f>
        <v>0</v>
      </c>
      <c r="F32" s="32">
        <f>(C32-D32)/D32*100</f>
        <v>-100</v>
      </c>
      <c r="G32" s="26"/>
    </row>
    <row r="33" spans="1:8" s="2" customFormat="1" ht="18.75" customHeight="1">
      <c r="A33" s="19" t="s">
        <v>1843</v>
      </c>
      <c r="B33" s="21"/>
      <c r="C33" s="18"/>
      <c r="D33" s="18"/>
      <c r="E33" s="30"/>
      <c r="F33" s="30"/>
      <c r="G33" s="8">
        <f>C33-D33</f>
        <v>0</v>
      </c>
      <c r="H33" s="3"/>
    </row>
    <row r="34" spans="1:8" ht="18.75" customHeight="1">
      <c r="A34" s="19" t="s">
        <v>1844</v>
      </c>
      <c r="B34" s="21"/>
      <c r="C34" s="18"/>
      <c r="D34" s="18"/>
      <c r="E34" s="30"/>
      <c r="F34" s="30"/>
      <c r="G34" s="2"/>
      <c r="H34" s="2"/>
    </row>
    <row r="35" spans="1:8" ht="18.75" customHeight="1">
      <c r="A35" s="19" t="s">
        <v>1845</v>
      </c>
      <c r="B35" s="21"/>
      <c r="C35" s="18"/>
      <c r="D35" s="18"/>
      <c r="E35" s="30"/>
      <c r="F35" s="30"/>
      <c r="G35" s="2"/>
      <c r="H35" s="2"/>
    </row>
    <row r="36" spans="1:8" ht="18.75" customHeight="1">
      <c r="A36" s="11" t="s">
        <v>1846</v>
      </c>
      <c r="B36" s="17">
        <f>B32+B6</f>
        <v>142763</v>
      </c>
      <c r="C36" s="36">
        <f>C32+C6</f>
        <v>78285</v>
      </c>
      <c r="D36" s="36">
        <f>D32+D6</f>
        <v>78579</v>
      </c>
      <c r="E36" s="32">
        <f>C36/B36*100</f>
        <v>54.83563668457514</v>
      </c>
      <c r="F36" s="32">
        <f>(C36-D36)/D36*100</f>
        <v>-0.374145764135456</v>
      </c>
      <c r="G36" s="2"/>
      <c r="H36" s="2"/>
    </row>
  </sheetData>
  <sheetProtection/>
  <mergeCells count="6">
    <mergeCell ref="A2:F2"/>
    <mergeCell ref="E4:F4"/>
    <mergeCell ref="A4:A5"/>
    <mergeCell ref="B4:B5"/>
    <mergeCell ref="C4:C5"/>
    <mergeCell ref="D4:D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77"/>
  <sheetViews>
    <sheetView zoomScaleSheetLayoutView="100" workbookViewId="0" topLeftCell="A1">
      <selection activeCell="D11" sqref="D11"/>
    </sheetView>
  </sheetViews>
  <sheetFormatPr defaultColWidth="9.00390625" defaultRowHeight="14.25"/>
  <cols>
    <col min="1" max="1" width="26.375" style="3" customWidth="1"/>
    <col min="2" max="2" width="12.125" style="3" customWidth="1"/>
    <col min="3" max="4" width="12.125" style="4" customWidth="1"/>
    <col min="5" max="6" width="12.125" style="3" customWidth="1"/>
    <col min="7" max="7" width="11.375" style="3" hidden="1" customWidth="1"/>
    <col min="8" max="8" width="9.00390625" style="3" hidden="1" customWidth="1"/>
    <col min="9" max="9" width="12.75390625" style="3" hidden="1" customWidth="1"/>
    <col min="10" max="16384" width="9.00390625" style="3" customWidth="1"/>
  </cols>
  <sheetData>
    <row r="1" ht="14.25">
      <c r="A1" s="3" t="s">
        <v>1847</v>
      </c>
    </row>
    <row r="2" spans="1:6" ht="22.5">
      <c r="A2" s="5" t="s">
        <v>1848</v>
      </c>
      <c r="B2" s="5"/>
      <c r="C2" s="6"/>
      <c r="D2" s="6"/>
      <c r="E2" s="7"/>
      <c r="F2" s="5"/>
    </row>
    <row r="3" spans="1:6" ht="14.25">
      <c r="A3" s="8"/>
      <c r="B3" s="8"/>
      <c r="C3" s="9"/>
      <c r="D3" s="9"/>
      <c r="E3" s="2"/>
      <c r="F3" s="10" t="s">
        <v>5</v>
      </c>
    </row>
    <row r="4" spans="1:9" ht="22.5" customHeight="1">
      <c r="A4" s="11" t="s">
        <v>1760</v>
      </c>
      <c r="B4" s="11" t="s">
        <v>51</v>
      </c>
      <c r="C4" s="12" t="s">
        <v>1849</v>
      </c>
      <c r="D4" s="12" t="s">
        <v>1850</v>
      </c>
      <c r="E4" s="11" t="s">
        <v>1830</v>
      </c>
      <c r="F4" s="11"/>
      <c r="G4" s="13" t="s">
        <v>78</v>
      </c>
      <c r="H4" s="13" t="s">
        <v>1851</v>
      </c>
      <c r="I4" s="13" t="s">
        <v>79</v>
      </c>
    </row>
    <row r="5" spans="1:9" ht="37.5" customHeight="1">
      <c r="A5" s="11"/>
      <c r="B5" s="11"/>
      <c r="C5" s="12"/>
      <c r="D5" s="12"/>
      <c r="E5" s="14" t="s">
        <v>1832</v>
      </c>
      <c r="F5" s="14" t="s">
        <v>1833</v>
      </c>
      <c r="G5" s="13"/>
      <c r="H5" s="13"/>
      <c r="I5" s="13"/>
    </row>
    <row r="6" spans="1:9" s="1" customFormat="1" ht="18.75" customHeight="1">
      <c r="A6" s="11" t="s">
        <v>1852</v>
      </c>
      <c r="B6" s="15">
        <f>B7+B8+B9+B10+B12+B16+B17+B19+B24+B28+B29+B30+B35+B36+B37+B38+B39+B40+B42+B43+B44+B45+B47+B46</f>
        <v>147389</v>
      </c>
      <c r="C6" s="15">
        <f>C7+C8+C9+C10+C12+C16+C17+C19+C24+C28+C29+C30+C35+C36+C37+C38+C39+C40+C42+C43+C44+C45+C47+C46</f>
        <v>114626</v>
      </c>
      <c r="D6" s="15">
        <f>D7+D8+D9+D10+D12+D16+D17+D19+D24+D28+D29+D30+D35+D36+D37+D38+D39+D40+D42+D43+D44+D45+D47+D46</f>
        <v>117222</v>
      </c>
      <c r="E6" s="16">
        <f>C6/B6*100</f>
        <v>77.77106839723453</v>
      </c>
      <c r="F6" s="16">
        <f>(C6-D6)/D6*100</f>
        <v>-2.214601354694511</v>
      </c>
      <c r="G6" s="17">
        <f>G7+G8+G9+G10+G12+G16+G17+G19+G24+G28+G29+G30+G35+G36+G37+G38+G39+G40+G42+G43+G45+G47+G46</f>
        <v>93338</v>
      </c>
      <c r="H6" s="17">
        <f>H7+H8+H9+H10+H12+H16+H17+H19+H24+H28+H29+H30+H35+H36+H37+H38+H39+H40+H42+H43+H45+H47+H46</f>
        <v>4158</v>
      </c>
      <c r="I6" s="17">
        <f aca="true" t="shared" si="0" ref="I6:I43">G6+H6</f>
        <v>97496</v>
      </c>
    </row>
    <row r="7" spans="1:9" ht="18.75" customHeight="1">
      <c r="A7" s="18" t="s">
        <v>1853</v>
      </c>
      <c r="B7" s="19">
        <v>22680</v>
      </c>
      <c r="C7" s="19">
        <v>12266</v>
      </c>
      <c r="D7" s="18">
        <v>10868</v>
      </c>
      <c r="E7" s="20">
        <f>C7/B7*100</f>
        <v>54.08289241622575</v>
      </c>
      <c r="F7" s="20">
        <f>(C7-D7)/D7*100</f>
        <v>12.863452337136547</v>
      </c>
      <c r="G7" s="18">
        <v>12359</v>
      </c>
      <c r="H7" s="21">
        <v>18</v>
      </c>
      <c r="I7" s="18">
        <f t="shared" si="0"/>
        <v>12377</v>
      </c>
    </row>
    <row r="8" spans="1:9" ht="18.75" customHeight="1">
      <c r="A8" s="18" t="s">
        <v>1854</v>
      </c>
      <c r="B8" s="19"/>
      <c r="C8" s="19"/>
      <c r="D8" s="18"/>
      <c r="E8" s="20"/>
      <c r="F8" s="20"/>
      <c r="G8" s="18">
        <f>N8</f>
        <v>0</v>
      </c>
      <c r="H8" s="21"/>
      <c r="I8" s="18">
        <f t="shared" si="0"/>
        <v>0</v>
      </c>
    </row>
    <row r="9" spans="1:9" ht="18.75" customHeight="1">
      <c r="A9" s="18" t="s">
        <v>1855</v>
      </c>
      <c r="B9" s="19"/>
      <c r="C9" s="19"/>
      <c r="D9" s="18"/>
      <c r="E9" s="20" t="e">
        <f>C9/B9*100</f>
        <v>#DIV/0!</v>
      </c>
      <c r="F9" s="20" t="s">
        <v>1</v>
      </c>
      <c r="G9" s="18">
        <f>N9</f>
        <v>0</v>
      </c>
      <c r="H9" s="21"/>
      <c r="I9" s="18">
        <f t="shared" si="0"/>
        <v>0</v>
      </c>
    </row>
    <row r="10" spans="1:9" ht="18.75" customHeight="1">
      <c r="A10" s="18" t="s">
        <v>1856</v>
      </c>
      <c r="B10" s="19">
        <v>7438</v>
      </c>
      <c r="C10" s="19">
        <v>3868</v>
      </c>
      <c r="D10" s="18">
        <v>2676</v>
      </c>
      <c r="E10" s="20">
        <f>C10/B10*100</f>
        <v>52.003226673837055</v>
      </c>
      <c r="F10" s="20">
        <f>(C10-D10)/D10*100</f>
        <v>44.5440956651719</v>
      </c>
      <c r="G10" s="18">
        <v>5740</v>
      </c>
      <c r="H10" s="21">
        <v>0</v>
      </c>
      <c r="I10" s="18">
        <f t="shared" si="0"/>
        <v>5740</v>
      </c>
    </row>
    <row r="11" spans="1:9" ht="18.75" customHeight="1">
      <c r="A11" s="18" t="s">
        <v>1857</v>
      </c>
      <c r="B11" s="19">
        <v>0</v>
      </c>
      <c r="C11" s="19"/>
      <c r="D11" s="18"/>
      <c r="E11" s="20"/>
      <c r="F11" s="20"/>
      <c r="G11" s="18">
        <v>262</v>
      </c>
      <c r="H11" s="21"/>
      <c r="I11" s="18">
        <f t="shared" si="0"/>
        <v>262</v>
      </c>
    </row>
    <row r="12" spans="1:9" ht="18.75" customHeight="1">
      <c r="A12" s="18" t="s">
        <v>1858</v>
      </c>
      <c r="B12" s="19">
        <v>19051</v>
      </c>
      <c r="C12" s="19">
        <v>9266</v>
      </c>
      <c r="D12" s="18">
        <v>6299</v>
      </c>
      <c r="E12" s="20">
        <f aca="true" t="shared" si="1" ref="E12:E17">C12/B12*100</f>
        <v>48.63786677864679</v>
      </c>
      <c r="F12" s="20">
        <f aca="true" t="shared" si="2" ref="F12:F17">(C12-D12)/D12*100</f>
        <v>47.10271471662168</v>
      </c>
      <c r="G12" s="18">
        <v>7511</v>
      </c>
      <c r="H12" s="21">
        <v>0</v>
      </c>
      <c r="I12" s="18">
        <f t="shared" si="0"/>
        <v>7511</v>
      </c>
    </row>
    <row r="13" spans="1:9" ht="18.75" customHeight="1">
      <c r="A13" s="18" t="s">
        <v>1859</v>
      </c>
      <c r="B13" s="19">
        <v>17489</v>
      </c>
      <c r="C13" s="19">
        <v>6969</v>
      </c>
      <c r="D13" s="18">
        <v>6053</v>
      </c>
      <c r="E13" s="20">
        <f t="shared" si="1"/>
        <v>39.847904397049575</v>
      </c>
      <c r="F13" s="20">
        <f t="shared" si="2"/>
        <v>15.132991904840576</v>
      </c>
      <c r="G13" s="18">
        <v>6513</v>
      </c>
      <c r="H13" s="21">
        <v>0</v>
      </c>
      <c r="I13" s="18">
        <f t="shared" si="0"/>
        <v>6513</v>
      </c>
    </row>
    <row r="14" spans="1:9" ht="18.75" customHeight="1">
      <c r="A14" s="18" t="s">
        <v>1860</v>
      </c>
      <c r="B14" s="19"/>
      <c r="C14" s="19"/>
      <c r="D14" s="18"/>
      <c r="E14" s="20"/>
      <c r="F14" s="20" t="s">
        <v>1</v>
      </c>
      <c r="G14" s="18">
        <f>N14</f>
        <v>0</v>
      </c>
      <c r="H14" s="21"/>
      <c r="I14" s="18">
        <f t="shared" si="0"/>
        <v>0</v>
      </c>
    </row>
    <row r="15" spans="1:9" ht="18.75" customHeight="1">
      <c r="A15" s="18" t="s">
        <v>1861</v>
      </c>
      <c r="B15" s="19">
        <v>1114</v>
      </c>
      <c r="C15" s="19"/>
      <c r="D15" s="18"/>
      <c r="E15" s="20">
        <f t="shared" si="1"/>
        <v>0</v>
      </c>
      <c r="F15" s="20"/>
      <c r="G15" s="18">
        <v>874</v>
      </c>
      <c r="H15" s="21"/>
      <c r="I15" s="18">
        <f t="shared" si="0"/>
        <v>874</v>
      </c>
    </row>
    <row r="16" spans="1:9" ht="18.75" customHeight="1">
      <c r="A16" s="18" t="s">
        <v>1862</v>
      </c>
      <c r="B16" s="19">
        <v>12918</v>
      </c>
      <c r="C16" s="19">
        <v>9549</v>
      </c>
      <c r="D16" s="18">
        <v>12288</v>
      </c>
      <c r="E16" s="20">
        <f t="shared" si="1"/>
        <v>73.92011147236414</v>
      </c>
      <c r="F16" s="20">
        <f t="shared" si="2"/>
        <v>-22.2900390625</v>
      </c>
      <c r="G16" s="18">
        <v>5698</v>
      </c>
      <c r="H16" s="21">
        <v>840</v>
      </c>
      <c r="I16" s="18">
        <f t="shared" si="0"/>
        <v>6538</v>
      </c>
    </row>
    <row r="17" spans="1:9" ht="18.75" customHeight="1">
      <c r="A17" s="18" t="s">
        <v>739</v>
      </c>
      <c r="B17" s="19">
        <v>550</v>
      </c>
      <c r="C17" s="19">
        <v>79</v>
      </c>
      <c r="D17" s="18">
        <v>110</v>
      </c>
      <c r="E17" s="20">
        <f t="shared" si="1"/>
        <v>14.363636363636365</v>
      </c>
      <c r="F17" s="20">
        <f t="shared" si="2"/>
        <v>-28.18181818181818</v>
      </c>
      <c r="G17" s="18">
        <v>347</v>
      </c>
      <c r="H17" s="21">
        <v>3</v>
      </c>
      <c r="I17" s="18">
        <f t="shared" si="0"/>
        <v>350</v>
      </c>
    </row>
    <row r="18" spans="1:9" ht="18.75" customHeight="1">
      <c r="A18" s="18" t="s">
        <v>1863</v>
      </c>
      <c r="B18" s="19">
        <v>533</v>
      </c>
      <c r="C18" s="19">
        <v>0</v>
      </c>
      <c r="D18" s="18">
        <v>0</v>
      </c>
      <c r="E18" s="20"/>
      <c r="F18" s="20"/>
      <c r="G18" s="18">
        <v>340</v>
      </c>
      <c r="H18" s="21">
        <v>3</v>
      </c>
      <c r="I18" s="18">
        <f t="shared" si="0"/>
        <v>343</v>
      </c>
    </row>
    <row r="19" spans="1:9" ht="18.75" customHeight="1">
      <c r="A19" s="18" t="s">
        <v>1864</v>
      </c>
      <c r="B19" s="19">
        <v>9652</v>
      </c>
      <c r="C19" s="19">
        <v>6241</v>
      </c>
      <c r="D19" s="18">
        <v>4062</v>
      </c>
      <c r="E19" s="20">
        <f aca="true" t="shared" si="3" ref="E19:E25">C19/B19*100</f>
        <v>64.66017405719022</v>
      </c>
      <c r="F19" s="20">
        <f aca="true" t="shared" si="4" ref="F19:F25">(C19-D19)/D19*100</f>
        <v>53.64352535696702</v>
      </c>
      <c r="G19" s="18">
        <v>3437</v>
      </c>
      <c r="H19" s="21">
        <v>55</v>
      </c>
      <c r="I19" s="18">
        <f t="shared" si="0"/>
        <v>3492</v>
      </c>
    </row>
    <row r="20" spans="1:9" ht="18.75" customHeight="1">
      <c r="A20" s="18" t="s">
        <v>1865</v>
      </c>
      <c r="B20" s="19"/>
      <c r="C20" s="19"/>
      <c r="D20" s="18"/>
      <c r="E20" s="20"/>
      <c r="F20" s="20"/>
      <c r="G20" s="18">
        <v>1290</v>
      </c>
      <c r="H20" s="21">
        <v>0</v>
      </c>
      <c r="I20" s="18">
        <f t="shared" si="0"/>
        <v>1290</v>
      </c>
    </row>
    <row r="21" spans="1:9" ht="18.75" customHeight="1">
      <c r="A21" s="18" t="s">
        <v>1866</v>
      </c>
      <c r="B21" s="19">
        <v>1988</v>
      </c>
      <c r="C21" s="19">
        <v>1263</v>
      </c>
      <c r="D21" s="18">
        <v>993</v>
      </c>
      <c r="E21" s="20">
        <f t="shared" si="3"/>
        <v>63.53118712273642</v>
      </c>
      <c r="F21" s="20">
        <f t="shared" si="4"/>
        <v>27.19033232628399</v>
      </c>
      <c r="G21" s="18">
        <v>325</v>
      </c>
      <c r="H21" s="21">
        <v>60</v>
      </c>
      <c r="I21" s="18">
        <f t="shared" si="0"/>
        <v>385</v>
      </c>
    </row>
    <row r="22" spans="1:9" ht="18.75" customHeight="1">
      <c r="A22" s="18" t="s">
        <v>1867</v>
      </c>
      <c r="B22" s="19">
        <v>240</v>
      </c>
      <c r="C22" s="19">
        <v>107</v>
      </c>
      <c r="D22" s="18">
        <v>72</v>
      </c>
      <c r="E22" s="20">
        <f t="shared" si="3"/>
        <v>44.583333333333336</v>
      </c>
      <c r="F22" s="20">
        <f t="shared" si="4"/>
        <v>48.61111111111111</v>
      </c>
      <c r="G22" s="18">
        <v>110</v>
      </c>
      <c r="H22" s="21"/>
      <c r="I22" s="18">
        <f t="shared" si="0"/>
        <v>110</v>
      </c>
    </row>
    <row r="23" spans="1:9" ht="18.75" customHeight="1">
      <c r="A23" s="18" t="s">
        <v>849</v>
      </c>
      <c r="B23" s="19">
        <v>306</v>
      </c>
      <c r="C23" s="19">
        <v>424</v>
      </c>
      <c r="D23" s="18">
        <v>150</v>
      </c>
      <c r="E23" s="20">
        <f t="shared" si="3"/>
        <v>138.56209150326796</v>
      </c>
      <c r="F23" s="20">
        <f t="shared" si="4"/>
        <v>182.66666666666666</v>
      </c>
      <c r="G23" s="18">
        <v>5</v>
      </c>
      <c r="H23" s="21">
        <v>17</v>
      </c>
      <c r="I23" s="18">
        <f t="shared" si="0"/>
        <v>22</v>
      </c>
    </row>
    <row r="24" spans="1:9" ht="18.75" customHeight="1">
      <c r="A24" s="18" t="s">
        <v>232</v>
      </c>
      <c r="B24" s="19">
        <v>10037</v>
      </c>
      <c r="C24" s="19">
        <v>7876</v>
      </c>
      <c r="D24" s="18">
        <v>6774</v>
      </c>
      <c r="E24" s="20">
        <f t="shared" si="3"/>
        <v>78.46966224967619</v>
      </c>
      <c r="F24" s="20">
        <f t="shared" si="4"/>
        <v>16.26808385001476</v>
      </c>
      <c r="G24" s="18">
        <v>2612</v>
      </c>
      <c r="H24" s="21">
        <v>51</v>
      </c>
      <c r="I24" s="18">
        <f t="shared" si="0"/>
        <v>2663</v>
      </c>
    </row>
    <row r="25" spans="1:9" ht="18.75" customHeight="1">
      <c r="A25" s="18" t="s">
        <v>1868</v>
      </c>
      <c r="B25" s="19"/>
      <c r="C25" s="19">
        <v>1246</v>
      </c>
      <c r="D25" s="18">
        <v>127</v>
      </c>
      <c r="E25" s="20" t="e">
        <f t="shared" si="3"/>
        <v>#DIV/0!</v>
      </c>
      <c r="F25" s="20">
        <f t="shared" si="4"/>
        <v>881.1023622047244</v>
      </c>
      <c r="G25" s="18">
        <v>460</v>
      </c>
      <c r="H25" s="21">
        <v>0</v>
      </c>
      <c r="I25" s="18">
        <f t="shared" si="0"/>
        <v>460</v>
      </c>
    </row>
    <row r="26" spans="1:9" ht="18.75" customHeight="1">
      <c r="A26" s="18" t="s">
        <v>1869</v>
      </c>
      <c r="B26" s="19"/>
      <c r="C26" s="19"/>
      <c r="D26" s="18"/>
      <c r="E26" s="20"/>
      <c r="F26" s="20"/>
      <c r="G26" s="18">
        <v>851</v>
      </c>
      <c r="H26" s="21">
        <v>10</v>
      </c>
      <c r="I26" s="18">
        <f t="shared" si="0"/>
        <v>861</v>
      </c>
    </row>
    <row r="27" spans="1:9" ht="18.75" customHeight="1">
      <c r="A27" s="18" t="s">
        <v>1870</v>
      </c>
      <c r="B27" s="19"/>
      <c r="C27" s="19"/>
      <c r="D27" s="18"/>
      <c r="E27" s="20"/>
      <c r="F27" s="20"/>
      <c r="G27" s="18">
        <v>895</v>
      </c>
      <c r="H27" s="21">
        <v>0</v>
      </c>
      <c r="I27" s="18">
        <f t="shared" si="0"/>
        <v>895</v>
      </c>
    </row>
    <row r="28" spans="1:9" ht="18.75" customHeight="1">
      <c r="A28" s="18" t="s">
        <v>1871</v>
      </c>
      <c r="B28" s="19">
        <v>5949</v>
      </c>
      <c r="C28" s="19">
        <v>3523</v>
      </c>
      <c r="D28" s="18">
        <v>566</v>
      </c>
      <c r="E28" s="20">
        <f aca="true" t="shared" si="5" ref="E28:E38">C28/B28*100</f>
        <v>59.22003698100521</v>
      </c>
      <c r="F28" s="20">
        <f aca="true" t="shared" si="6" ref="F28:F33">(C28-D28)/D28*100</f>
        <v>522.4381625441696</v>
      </c>
      <c r="G28" s="18">
        <v>1168</v>
      </c>
      <c r="H28" s="21">
        <v>49</v>
      </c>
      <c r="I28" s="18">
        <f t="shared" si="0"/>
        <v>1217</v>
      </c>
    </row>
    <row r="29" spans="1:9" ht="18.75" customHeight="1">
      <c r="A29" s="18" t="s">
        <v>1872</v>
      </c>
      <c r="B29" s="19">
        <v>31343</v>
      </c>
      <c r="C29" s="19">
        <v>48106</v>
      </c>
      <c r="D29" s="18">
        <v>60347</v>
      </c>
      <c r="E29" s="20">
        <f t="shared" si="5"/>
        <v>153.4824362696615</v>
      </c>
      <c r="F29" s="20">
        <f t="shared" si="6"/>
        <v>-20.284355477488525</v>
      </c>
      <c r="G29" s="18">
        <v>32647</v>
      </c>
      <c r="H29" s="21">
        <v>0</v>
      </c>
      <c r="I29" s="18">
        <f t="shared" si="0"/>
        <v>32647</v>
      </c>
    </row>
    <row r="30" spans="1:9" ht="18.75" customHeight="1">
      <c r="A30" s="18" t="s">
        <v>1873</v>
      </c>
      <c r="B30" s="19">
        <v>8687</v>
      </c>
      <c r="C30" s="19">
        <v>3889</v>
      </c>
      <c r="D30" s="18">
        <v>1402</v>
      </c>
      <c r="E30" s="20">
        <f t="shared" si="5"/>
        <v>44.76804420398297</v>
      </c>
      <c r="F30" s="20">
        <f t="shared" si="6"/>
        <v>177.3894436519258</v>
      </c>
      <c r="G30" s="18">
        <v>2161</v>
      </c>
      <c r="H30" s="21">
        <v>330</v>
      </c>
      <c r="I30" s="18">
        <f t="shared" si="0"/>
        <v>2491</v>
      </c>
    </row>
    <row r="31" spans="1:9" ht="18.75" customHeight="1">
      <c r="A31" s="18" t="s">
        <v>1874</v>
      </c>
      <c r="B31" s="19">
        <v>3881</v>
      </c>
      <c r="C31" s="19">
        <v>1373</v>
      </c>
      <c r="D31" s="18">
        <v>645</v>
      </c>
      <c r="E31" s="20">
        <f t="shared" si="5"/>
        <v>35.37748003091987</v>
      </c>
      <c r="F31" s="20">
        <f t="shared" si="6"/>
        <v>112.86821705426358</v>
      </c>
      <c r="G31" s="18">
        <v>810</v>
      </c>
      <c r="H31" s="21">
        <v>17</v>
      </c>
      <c r="I31" s="18">
        <f t="shared" si="0"/>
        <v>827</v>
      </c>
    </row>
    <row r="32" spans="1:9" ht="18.75" customHeight="1">
      <c r="A32" s="18" t="s">
        <v>1875</v>
      </c>
      <c r="B32" s="19">
        <v>1693</v>
      </c>
      <c r="C32" s="19">
        <v>839</v>
      </c>
      <c r="D32" s="18">
        <v>270</v>
      </c>
      <c r="E32" s="20">
        <f t="shared" si="5"/>
        <v>49.55699940933255</v>
      </c>
      <c r="F32" s="20">
        <f t="shared" si="6"/>
        <v>210.74074074074076</v>
      </c>
      <c r="G32" s="18">
        <v>761</v>
      </c>
      <c r="H32" s="21"/>
      <c r="I32" s="18">
        <f t="shared" si="0"/>
        <v>761</v>
      </c>
    </row>
    <row r="33" spans="1:9" ht="18.75" customHeight="1">
      <c r="A33" s="18" t="s">
        <v>1876</v>
      </c>
      <c r="B33" s="19">
        <v>816</v>
      </c>
      <c r="C33" s="19">
        <v>276</v>
      </c>
      <c r="D33" s="18">
        <v>204</v>
      </c>
      <c r="E33" s="20">
        <f t="shared" si="5"/>
        <v>33.82352941176471</v>
      </c>
      <c r="F33" s="20">
        <f t="shared" si="6"/>
        <v>35.294117647058826</v>
      </c>
      <c r="G33" s="18">
        <v>127</v>
      </c>
      <c r="H33" s="21">
        <v>0</v>
      </c>
      <c r="I33" s="18">
        <f t="shared" si="0"/>
        <v>127</v>
      </c>
    </row>
    <row r="34" spans="1:9" ht="18.75" customHeight="1">
      <c r="A34" s="18" t="s">
        <v>1877</v>
      </c>
      <c r="B34" s="19">
        <v>959</v>
      </c>
      <c r="C34" s="19">
        <v>950</v>
      </c>
      <c r="D34" s="18">
        <v>186</v>
      </c>
      <c r="E34" s="20">
        <f t="shared" si="5"/>
        <v>99.06152241918666</v>
      </c>
      <c r="F34" s="20"/>
      <c r="G34" s="18">
        <v>0</v>
      </c>
      <c r="H34" s="21"/>
      <c r="I34" s="18">
        <f t="shared" si="0"/>
        <v>0</v>
      </c>
    </row>
    <row r="35" spans="1:9" ht="18.75" customHeight="1">
      <c r="A35" s="18" t="s">
        <v>1878</v>
      </c>
      <c r="B35" s="19">
        <v>643</v>
      </c>
      <c r="C35" s="19">
        <v>441</v>
      </c>
      <c r="D35" s="18">
        <v>43</v>
      </c>
      <c r="E35" s="20">
        <f t="shared" si="5"/>
        <v>68.58475894245724</v>
      </c>
      <c r="F35" s="20"/>
      <c r="G35" s="18">
        <v>233</v>
      </c>
      <c r="H35" s="21">
        <v>34</v>
      </c>
      <c r="I35" s="18">
        <f t="shared" si="0"/>
        <v>267</v>
      </c>
    </row>
    <row r="36" spans="1:9" ht="18.75" customHeight="1">
      <c r="A36" s="18" t="s">
        <v>1879</v>
      </c>
      <c r="B36" s="19">
        <v>928</v>
      </c>
      <c r="C36" s="19">
        <v>683</v>
      </c>
      <c r="D36" s="18">
        <v>4511</v>
      </c>
      <c r="E36" s="20">
        <f t="shared" si="5"/>
        <v>73.59913793103449</v>
      </c>
      <c r="F36" s="20">
        <f aca="true" t="shared" si="7" ref="F36:F42">(C36-D36)/D36*100</f>
        <v>-84.85923298603414</v>
      </c>
      <c r="G36" s="18">
        <v>8014</v>
      </c>
      <c r="H36" s="21">
        <v>3029</v>
      </c>
      <c r="I36" s="18">
        <f t="shared" si="0"/>
        <v>11043</v>
      </c>
    </row>
    <row r="37" spans="1:9" ht="18.75" customHeight="1">
      <c r="A37" s="18" t="s">
        <v>1880</v>
      </c>
      <c r="B37" s="19">
        <v>534</v>
      </c>
      <c r="C37" s="19">
        <v>869</v>
      </c>
      <c r="D37" s="18">
        <v>402</v>
      </c>
      <c r="E37" s="20">
        <f t="shared" si="5"/>
        <v>162.73408239700376</v>
      </c>
      <c r="F37" s="20"/>
      <c r="G37" s="18">
        <v>5</v>
      </c>
      <c r="H37" s="21">
        <v>0</v>
      </c>
      <c r="I37" s="18">
        <f t="shared" si="0"/>
        <v>5</v>
      </c>
    </row>
    <row r="38" spans="1:9" ht="18.75" customHeight="1">
      <c r="A38" s="18" t="s">
        <v>1881</v>
      </c>
      <c r="B38" s="19">
        <v>125</v>
      </c>
      <c r="C38" s="19">
        <v>75</v>
      </c>
      <c r="D38" s="18">
        <v>99</v>
      </c>
      <c r="E38" s="20">
        <f t="shared" si="5"/>
        <v>60</v>
      </c>
      <c r="F38" s="20">
        <f t="shared" si="7"/>
        <v>-24.242424242424242</v>
      </c>
      <c r="G38" s="18">
        <v>1111</v>
      </c>
      <c r="H38" s="21">
        <v>1618</v>
      </c>
      <c r="I38" s="18">
        <f t="shared" si="0"/>
        <v>2729</v>
      </c>
    </row>
    <row r="39" spans="1:9" ht="18.75" customHeight="1">
      <c r="A39" s="18" t="s">
        <v>1268</v>
      </c>
      <c r="B39" s="19"/>
      <c r="C39" s="19"/>
      <c r="D39" s="18"/>
      <c r="E39" s="20"/>
      <c r="F39" s="20"/>
      <c r="G39" s="18">
        <f>N39</f>
        <v>0</v>
      </c>
      <c r="H39" s="21"/>
      <c r="I39" s="18">
        <f t="shared" si="0"/>
        <v>0</v>
      </c>
    </row>
    <row r="40" spans="1:9" ht="18.75" customHeight="1">
      <c r="A40" s="18" t="s">
        <v>1882</v>
      </c>
      <c r="B40" s="19">
        <v>7284</v>
      </c>
      <c r="C40" s="19">
        <v>6747</v>
      </c>
      <c r="D40" s="18">
        <v>455</v>
      </c>
      <c r="E40" s="20">
        <f>C40/B40*100</f>
        <v>92.62767710049424</v>
      </c>
      <c r="F40" s="20">
        <f t="shared" si="7"/>
        <v>1382.857142857143</v>
      </c>
      <c r="G40" s="18">
        <v>3521</v>
      </c>
      <c r="H40" s="21">
        <v>0</v>
      </c>
      <c r="I40" s="18">
        <f t="shared" si="0"/>
        <v>3521</v>
      </c>
    </row>
    <row r="41" spans="1:9" ht="18.75" customHeight="1">
      <c r="A41" s="18" t="s">
        <v>1883</v>
      </c>
      <c r="B41" s="19">
        <v>7284</v>
      </c>
      <c r="C41" s="19">
        <v>6747</v>
      </c>
      <c r="D41" s="18">
        <v>455</v>
      </c>
      <c r="E41" s="20"/>
      <c r="F41" s="20">
        <f t="shared" si="7"/>
        <v>1382.857142857143</v>
      </c>
      <c r="G41" s="18">
        <v>3521</v>
      </c>
      <c r="H41" s="21">
        <v>0</v>
      </c>
      <c r="I41" s="18">
        <f t="shared" si="0"/>
        <v>3521</v>
      </c>
    </row>
    <row r="42" spans="1:9" s="2" customFormat="1" ht="18.75" customHeight="1">
      <c r="A42" s="18" t="s">
        <v>1884</v>
      </c>
      <c r="B42" s="19">
        <v>3289</v>
      </c>
      <c r="C42" s="19">
        <v>707</v>
      </c>
      <c r="D42" s="18">
        <v>6029</v>
      </c>
      <c r="E42" s="20">
        <f>C42/B42*100</f>
        <v>21.495895408938885</v>
      </c>
      <c r="F42" s="20">
        <f t="shared" si="7"/>
        <v>-88.27334549676563</v>
      </c>
      <c r="G42" s="18">
        <v>3674</v>
      </c>
      <c r="H42" s="21">
        <v>0</v>
      </c>
      <c r="I42" s="18">
        <f t="shared" si="0"/>
        <v>3674</v>
      </c>
    </row>
    <row r="43" spans="1:9" ht="18.75" customHeight="1">
      <c r="A43" s="18" t="s">
        <v>1885</v>
      </c>
      <c r="B43" s="19"/>
      <c r="C43" s="19"/>
      <c r="D43" s="18"/>
      <c r="E43" s="20"/>
      <c r="F43" s="20"/>
      <c r="G43" s="18">
        <f>N43</f>
        <v>0</v>
      </c>
      <c r="H43" s="21"/>
      <c r="I43" s="18">
        <f t="shared" si="0"/>
        <v>0</v>
      </c>
    </row>
    <row r="44" spans="1:9" ht="18.75" customHeight="1">
      <c r="A44" s="18" t="s">
        <v>349</v>
      </c>
      <c r="B44" s="19">
        <v>1294</v>
      </c>
      <c r="C44" s="19">
        <v>439</v>
      </c>
      <c r="D44" s="18">
        <v>288</v>
      </c>
      <c r="E44" s="20">
        <f>C44/B44*100</f>
        <v>33.925811437403404</v>
      </c>
      <c r="F44" s="20"/>
      <c r="G44" s="18"/>
      <c r="H44" s="21"/>
      <c r="I44" s="18"/>
    </row>
    <row r="45" spans="1:9" ht="18.75" customHeight="1">
      <c r="A45" s="18" t="s">
        <v>1886</v>
      </c>
      <c r="B45" s="19">
        <v>3500</v>
      </c>
      <c r="C45" s="19"/>
      <c r="D45" s="18"/>
      <c r="E45" s="20"/>
      <c r="F45" s="20"/>
      <c r="G45" s="18">
        <f>N45</f>
        <v>0</v>
      </c>
      <c r="H45" s="21"/>
      <c r="I45" s="18">
        <f aca="true" t="shared" si="8" ref="I45:I51">G45+H45</f>
        <v>0</v>
      </c>
    </row>
    <row r="46" spans="1:9" ht="18.75" customHeight="1">
      <c r="A46" s="18" t="s">
        <v>353</v>
      </c>
      <c r="B46" s="19">
        <v>1485</v>
      </c>
      <c r="C46" s="19"/>
      <c r="D46" s="18"/>
      <c r="E46" s="20"/>
      <c r="F46" s="20"/>
      <c r="G46" s="18">
        <v>2100</v>
      </c>
      <c r="H46" s="21">
        <v>0</v>
      </c>
      <c r="I46" s="18">
        <f t="shared" si="8"/>
        <v>2100</v>
      </c>
    </row>
    <row r="47" spans="1:9" ht="18.75" customHeight="1">
      <c r="A47" s="18" t="s">
        <v>357</v>
      </c>
      <c r="B47" s="19">
        <v>2</v>
      </c>
      <c r="C47" s="19">
        <v>2</v>
      </c>
      <c r="D47" s="18">
        <v>3</v>
      </c>
      <c r="E47" s="20">
        <f>C47/B47*100</f>
        <v>100</v>
      </c>
      <c r="F47" s="20">
        <f>(C47-D47)/D47*100</f>
        <v>-33.33333333333333</v>
      </c>
      <c r="G47" s="18">
        <v>1000</v>
      </c>
      <c r="H47" s="21">
        <v>-1869</v>
      </c>
      <c r="I47" s="18">
        <f t="shared" si="8"/>
        <v>-869</v>
      </c>
    </row>
    <row r="48" spans="1:9" s="1" customFormat="1" ht="18.75" customHeight="1">
      <c r="A48" s="11" t="s">
        <v>1887</v>
      </c>
      <c r="B48" s="15">
        <v>6941</v>
      </c>
      <c r="C48" s="15">
        <v>25696</v>
      </c>
      <c r="D48" s="17">
        <v>49541</v>
      </c>
      <c r="E48" s="16">
        <f>C48/B48*100</f>
        <v>370.20602218700475</v>
      </c>
      <c r="F48" s="16">
        <f>(C48-D48)/D48*100</f>
        <v>-48.131850386548514</v>
      </c>
      <c r="G48" s="17">
        <v>11114</v>
      </c>
      <c r="H48" s="22">
        <v>22423</v>
      </c>
      <c r="I48" s="17">
        <f t="shared" si="8"/>
        <v>33537</v>
      </c>
    </row>
    <row r="49" spans="1:9" ht="18.75" customHeight="1">
      <c r="A49" s="18" t="s">
        <v>1888</v>
      </c>
      <c r="B49" s="19"/>
      <c r="C49" s="19">
        <v>25626</v>
      </c>
      <c r="D49" s="18">
        <v>49465</v>
      </c>
      <c r="E49" s="20"/>
      <c r="F49" s="20">
        <f>(C49-D49)/D49*100</f>
        <v>-48.19367229354089</v>
      </c>
      <c r="G49" s="18">
        <v>11114</v>
      </c>
      <c r="H49" s="21">
        <v>22420</v>
      </c>
      <c r="I49" s="18">
        <f t="shared" si="8"/>
        <v>33534</v>
      </c>
    </row>
    <row r="50" spans="1:9" ht="18.75" customHeight="1">
      <c r="A50" s="18" t="s">
        <v>1889</v>
      </c>
      <c r="B50" s="19"/>
      <c r="C50" s="19"/>
      <c r="D50" s="18"/>
      <c r="E50" s="20"/>
      <c r="F50" s="20"/>
      <c r="G50" s="18">
        <f>N50</f>
        <v>0</v>
      </c>
      <c r="H50" s="21"/>
      <c r="I50" s="18">
        <f t="shared" si="8"/>
        <v>0</v>
      </c>
    </row>
    <row r="51" spans="1:9" ht="18.75" customHeight="1">
      <c r="A51" s="18" t="s">
        <v>1890</v>
      </c>
      <c r="B51" s="19">
        <f>I51</f>
        <v>0</v>
      </c>
      <c r="C51" s="19"/>
      <c r="D51" s="18"/>
      <c r="E51" s="20"/>
      <c r="F51" s="20"/>
      <c r="G51" s="17">
        <f>N51</f>
        <v>0</v>
      </c>
      <c r="H51" s="21"/>
      <c r="I51" s="18">
        <f t="shared" si="8"/>
        <v>0</v>
      </c>
    </row>
    <row r="52" spans="1:9" ht="18.75" customHeight="1">
      <c r="A52" s="18" t="s">
        <v>1891</v>
      </c>
      <c r="B52" s="19"/>
      <c r="C52" s="19">
        <v>64</v>
      </c>
      <c r="D52" s="18">
        <v>80</v>
      </c>
      <c r="E52" s="20"/>
      <c r="F52" s="20">
        <f>(C52-D52)/D52*100</f>
        <v>-20</v>
      </c>
      <c r="G52" s="17"/>
      <c r="H52" s="21"/>
      <c r="I52" s="18"/>
    </row>
    <row r="53" spans="1:9" s="1" customFormat="1" ht="18.75" customHeight="1">
      <c r="A53" s="11" t="s">
        <v>1892</v>
      </c>
      <c r="B53" s="15">
        <f>B48+B6</f>
        <v>154330</v>
      </c>
      <c r="C53" s="15">
        <f>C48+C6</f>
        <v>140322</v>
      </c>
      <c r="D53" s="15">
        <f>D48+D6</f>
        <v>166763</v>
      </c>
      <c r="E53" s="16">
        <f>C53/B53*100</f>
        <v>90.92334607658913</v>
      </c>
      <c r="F53" s="16">
        <f>(C53-D53)/D53*100</f>
        <v>-15.855435558247333</v>
      </c>
      <c r="G53" s="17">
        <f>G6+G48</f>
        <v>104452</v>
      </c>
      <c r="H53" s="17">
        <f>H6+H48</f>
        <v>26581</v>
      </c>
      <c r="I53" s="17">
        <f>G53+H53</f>
        <v>131033</v>
      </c>
    </row>
    <row r="54" ht="14.25">
      <c r="G54" s="23"/>
    </row>
    <row r="55" ht="14.25">
      <c r="G55" s="23"/>
    </row>
    <row r="56" ht="14.25">
      <c r="G56" s="23"/>
    </row>
    <row r="57" ht="14.25">
      <c r="G57" s="23"/>
    </row>
    <row r="58" ht="14.25">
      <c r="G58" s="23"/>
    </row>
    <row r="59" ht="14.25">
      <c r="G59" s="23"/>
    </row>
    <row r="60" ht="14.25">
      <c r="G60" s="23"/>
    </row>
    <row r="61" ht="14.25">
      <c r="G61" s="23"/>
    </row>
    <row r="62" ht="14.25">
      <c r="G62" s="23"/>
    </row>
    <row r="63" ht="14.25">
      <c r="G63" s="23"/>
    </row>
    <row r="64" ht="14.25">
      <c r="G64" s="23"/>
    </row>
    <row r="65" ht="14.25">
      <c r="G65" s="23"/>
    </row>
    <row r="66" ht="14.25">
      <c r="G66" s="23"/>
    </row>
    <row r="67" ht="14.25">
      <c r="G67" s="23"/>
    </row>
    <row r="68" ht="14.25">
      <c r="G68" s="23"/>
    </row>
    <row r="69" ht="14.25">
      <c r="G69" s="23"/>
    </row>
    <row r="70" ht="14.25">
      <c r="G70" s="23"/>
    </row>
    <row r="71" ht="14.25">
      <c r="G71" s="23"/>
    </row>
    <row r="72" ht="14.25">
      <c r="G72" s="23"/>
    </row>
    <row r="73" ht="14.25">
      <c r="G73" s="23"/>
    </row>
    <row r="74" ht="14.25">
      <c r="G74" s="23"/>
    </row>
    <row r="75" ht="14.25">
      <c r="G75" s="23"/>
    </row>
    <row r="76" ht="14.25">
      <c r="G76" s="23"/>
    </row>
    <row r="77" ht="14.25">
      <c r="G77" s="23"/>
    </row>
  </sheetData>
  <sheetProtection/>
  <mergeCells count="9">
    <mergeCell ref="A2:F2"/>
    <mergeCell ref="E4:F4"/>
    <mergeCell ref="A4:A5"/>
    <mergeCell ref="B4:B5"/>
    <mergeCell ref="C4:C5"/>
    <mergeCell ref="D4:D5"/>
    <mergeCell ref="G4:G5"/>
    <mergeCell ref="H4:H5"/>
    <mergeCell ref="I4:I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IV29"/>
  <sheetViews>
    <sheetView workbookViewId="0" topLeftCell="A1">
      <selection activeCell="D11" sqref="D11"/>
    </sheetView>
  </sheetViews>
  <sheetFormatPr defaultColWidth="9.00390625" defaultRowHeight="14.25"/>
  <cols>
    <col min="1" max="1" width="29.125" style="3" customWidth="1"/>
    <col min="2" max="2" width="11.875" style="4" customWidth="1"/>
    <col min="3" max="5" width="10.50390625" style="3" customWidth="1"/>
    <col min="6" max="6" width="9.00390625" style="3" hidden="1" customWidth="1"/>
    <col min="7" max="249" width="9.00390625" style="3" customWidth="1"/>
  </cols>
  <sheetData>
    <row r="1" spans="1:256" s="3" customFormat="1" ht="20.25">
      <c r="A1" s="90" t="s">
        <v>47</v>
      </c>
      <c r="B1" s="4"/>
      <c r="IP1"/>
      <c r="IQ1"/>
      <c r="IR1"/>
      <c r="IS1"/>
      <c r="IT1"/>
      <c r="IU1"/>
      <c r="IV1"/>
    </row>
    <row r="2" spans="1:5" s="3" customFormat="1" ht="34.5" customHeight="1">
      <c r="A2" s="277" t="s">
        <v>48</v>
      </c>
      <c r="B2" s="122"/>
      <c r="C2" s="277"/>
      <c r="D2" s="277"/>
      <c r="E2" s="277"/>
    </row>
    <row r="3" spans="1:5" s="3" customFormat="1" ht="14.25">
      <c r="A3" s="278"/>
      <c r="B3" s="4"/>
      <c r="C3" s="279"/>
      <c r="D3" s="279"/>
      <c r="E3" s="280" t="s">
        <v>49</v>
      </c>
    </row>
    <row r="4" spans="1:5" s="3" customFormat="1" ht="14.25">
      <c r="A4" s="281" t="s">
        <v>50</v>
      </c>
      <c r="B4" s="67" t="s">
        <v>51</v>
      </c>
      <c r="C4" s="154" t="s">
        <v>7</v>
      </c>
      <c r="D4" s="67" t="s">
        <v>52</v>
      </c>
      <c r="E4" s="67" t="s">
        <v>53</v>
      </c>
    </row>
    <row r="5" spans="1:6" s="3" customFormat="1" ht="14.25">
      <c r="A5" s="281"/>
      <c r="B5" s="67"/>
      <c r="C5" s="154"/>
      <c r="D5" s="67"/>
      <c r="E5" s="67"/>
      <c r="F5" s="3" t="s">
        <v>54</v>
      </c>
    </row>
    <row r="6" spans="1:6" s="3" customFormat="1" ht="24.75" customHeight="1">
      <c r="A6" s="11" t="s">
        <v>55</v>
      </c>
      <c r="B6" s="134">
        <f>B7+B19</f>
        <v>130384</v>
      </c>
      <c r="C6" s="282">
        <f>C7+C19</f>
        <v>130438</v>
      </c>
      <c r="D6" s="283">
        <f>C6/B6*100</f>
        <v>100.04141612467788</v>
      </c>
      <c r="E6" s="283">
        <f>(C6-F6)/F6*100</f>
        <v>8.04466312144857</v>
      </c>
      <c r="F6" s="3">
        <f>F7+F19</f>
        <v>120726</v>
      </c>
    </row>
    <row r="7" spans="1:6" s="3" customFormat="1" ht="24.75" customHeight="1">
      <c r="A7" s="282" t="s">
        <v>56</v>
      </c>
      <c r="B7" s="282">
        <v>109125</v>
      </c>
      <c r="C7" s="282">
        <f>SUM(C8:C18)</f>
        <v>104099</v>
      </c>
      <c r="D7" s="283">
        <f>C7/B7*100</f>
        <v>95.3942726231386</v>
      </c>
      <c r="E7" s="283">
        <f>(C7-F7)/F7*100</f>
        <v>9.283404719912657</v>
      </c>
      <c r="F7" s="3">
        <v>95256</v>
      </c>
    </row>
    <row r="8" spans="1:6" s="3" customFormat="1" ht="24.75" customHeight="1">
      <c r="A8" s="284" t="s">
        <v>57</v>
      </c>
      <c r="B8" s="285">
        <v>25174</v>
      </c>
      <c r="C8" s="19">
        <v>23511</v>
      </c>
      <c r="D8" s="286">
        <f>C8/B8*100</f>
        <v>93.3939779137205</v>
      </c>
      <c r="E8" s="286">
        <f>(C8-F8)/F8*100</f>
        <v>-7.662398868902678</v>
      </c>
      <c r="F8" s="3">
        <f>25367+95</f>
        <v>25462</v>
      </c>
    </row>
    <row r="9" spans="1:6" s="3" customFormat="1" ht="24.75" customHeight="1">
      <c r="A9" s="284" t="s">
        <v>58</v>
      </c>
      <c r="B9" s="285">
        <v>9845</v>
      </c>
      <c r="C9" s="19">
        <v>6340</v>
      </c>
      <c r="D9" s="286">
        <f>C9/B9*100</f>
        <v>64.39817166074148</v>
      </c>
      <c r="E9" s="286">
        <f>(C9-F9)/F9*100</f>
        <v>-22.237213295719364</v>
      </c>
      <c r="F9" s="3">
        <v>8153</v>
      </c>
    </row>
    <row r="10" spans="1:6" s="3" customFormat="1" ht="24.75" customHeight="1">
      <c r="A10" s="284" t="s">
        <v>59</v>
      </c>
      <c r="B10" s="285">
        <v>5159</v>
      </c>
      <c r="C10" s="19">
        <v>2174</v>
      </c>
      <c r="D10" s="286">
        <f>C10/B10*100</f>
        <v>42.139949602636165</v>
      </c>
      <c r="E10" s="286">
        <f>(C10-F10)/F10*100</f>
        <v>-49.559164733178655</v>
      </c>
      <c r="F10" s="3">
        <v>4310</v>
      </c>
    </row>
    <row r="11" spans="1:5" s="3" customFormat="1" ht="24.75" customHeight="1">
      <c r="A11" s="284" t="s">
        <v>60</v>
      </c>
      <c r="B11" s="285">
        <v>0</v>
      </c>
      <c r="C11" s="19">
        <v>10</v>
      </c>
      <c r="D11" s="286"/>
      <c r="E11" s="286"/>
    </row>
    <row r="12" spans="1:6" s="3" customFormat="1" ht="24.75" customHeight="1">
      <c r="A12" s="284" t="s">
        <v>61</v>
      </c>
      <c r="B12" s="285">
        <v>11369</v>
      </c>
      <c r="C12" s="19">
        <v>10606</v>
      </c>
      <c r="D12" s="286">
        <f aca="true" t="shared" si="0" ref="D12:D22">C12/B12*100</f>
        <v>93.28876770164483</v>
      </c>
      <c r="E12" s="286">
        <f aca="true" t="shared" si="1" ref="E12:E24">(C12-F12)/F12*100</f>
        <v>1.105815061963775</v>
      </c>
      <c r="F12" s="3">
        <v>10490</v>
      </c>
    </row>
    <row r="13" spans="1:6" s="3" customFormat="1" ht="25.5" customHeight="1">
      <c r="A13" s="284" t="s">
        <v>62</v>
      </c>
      <c r="B13" s="285">
        <v>10965</v>
      </c>
      <c r="C13" s="19">
        <v>6875</v>
      </c>
      <c r="D13" s="286">
        <f t="shared" si="0"/>
        <v>62.699498404012765</v>
      </c>
      <c r="E13" s="286">
        <f t="shared" si="1"/>
        <v>-13.314840499306518</v>
      </c>
      <c r="F13" s="3">
        <v>7931</v>
      </c>
    </row>
    <row r="14" spans="1:6" s="3" customFormat="1" ht="24.75" customHeight="1">
      <c r="A14" s="284" t="s">
        <v>63</v>
      </c>
      <c r="B14" s="285">
        <v>3814</v>
      </c>
      <c r="C14" s="19">
        <v>2970</v>
      </c>
      <c r="D14" s="286">
        <f t="shared" si="0"/>
        <v>77.87100157315155</v>
      </c>
      <c r="E14" s="286">
        <f t="shared" si="1"/>
        <v>17.950754567116757</v>
      </c>
      <c r="F14" s="3">
        <v>2518</v>
      </c>
    </row>
    <row r="15" spans="1:6" s="3" customFormat="1" ht="24.75" customHeight="1">
      <c r="A15" s="284" t="s">
        <v>64</v>
      </c>
      <c r="B15" s="285">
        <v>6166</v>
      </c>
      <c r="C15" s="19">
        <v>4855</v>
      </c>
      <c r="D15" s="286">
        <f t="shared" si="0"/>
        <v>78.7382419721051</v>
      </c>
      <c r="E15" s="286">
        <f t="shared" si="1"/>
        <v>0.22708505367464907</v>
      </c>
      <c r="F15" s="3">
        <v>4844</v>
      </c>
    </row>
    <row r="16" spans="1:6" s="3" customFormat="1" ht="24.75" customHeight="1">
      <c r="A16" s="284" t="s">
        <v>65</v>
      </c>
      <c r="B16" s="285">
        <v>12343</v>
      </c>
      <c r="C16" s="19">
        <v>12192</v>
      </c>
      <c r="D16" s="286">
        <f t="shared" si="0"/>
        <v>98.77663452969294</v>
      </c>
      <c r="E16" s="286">
        <f t="shared" si="1"/>
        <v>19.10902696365768</v>
      </c>
      <c r="F16" s="180">
        <v>10236</v>
      </c>
    </row>
    <row r="17" spans="1:6" s="3" customFormat="1" ht="24.75" customHeight="1">
      <c r="A17" s="284" t="s">
        <v>66</v>
      </c>
      <c r="B17" s="285">
        <v>22</v>
      </c>
      <c r="C17" s="19">
        <v>294</v>
      </c>
      <c r="D17" s="286">
        <f t="shared" si="0"/>
        <v>1336.3636363636363</v>
      </c>
      <c r="E17" s="286">
        <f t="shared" si="1"/>
        <v>-2.3255813953488373</v>
      </c>
      <c r="F17" s="180">
        <v>301</v>
      </c>
    </row>
    <row r="18" spans="1:6" s="3" customFormat="1" ht="24.75" customHeight="1">
      <c r="A18" s="284" t="s">
        <v>67</v>
      </c>
      <c r="B18" s="285">
        <v>24268</v>
      </c>
      <c r="C18" s="19">
        <v>34272</v>
      </c>
      <c r="D18" s="286">
        <f t="shared" si="0"/>
        <v>141.2230097247404</v>
      </c>
      <c r="E18" s="286">
        <f t="shared" si="1"/>
        <v>63.11455904050259</v>
      </c>
      <c r="F18" s="180">
        <v>21011</v>
      </c>
    </row>
    <row r="19" spans="1:6" s="3" customFormat="1" ht="24.75" customHeight="1">
      <c r="A19" s="282" t="s">
        <v>68</v>
      </c>
      <c r="B19" s="282">
        <v>21259</v>
      </c>
      <c r="C19" s="282">
        <f>SUM(C20:C26)</f>
        <v>26339</v>
      </c>
      <c r="D19" s="283">
        <f t="shared" si="0"/>
        <v>123.89576179500447</v>
      </c>
      <c r="E19" s="283">
        <f t="shared" si="1"/>
        <v>3.4118570867687477</v>
      </c>
      <c r="F19" s="3">
        <v>25470</v>
      </c>
    </row>
    <row r="20" spans="1:6" s="3" customFormat="1" ht="24.75" customHeight="1">
      <c r="A20" s="284" t="s">
        <v>69</v>
      </c>
      <c r="B20" s="285">
        <v>30</v>
      </c>
      <c r="C20" s="19">
        <v>44</v>
      </c>
      <c r="D20" s="286">
        <f t="shared" si="0"/>
        <v>146.66666666666666</v>
      </c>
      <c r="E20" s="286">
        <f t="shared" si="1"/>
        <v>33.33333333333333</v>
      </c>
      <c r="F20" s="180">
        <v>33</v>
      </c>
    </row>
    <row r="21" spans="1:6" s="3" customFormat="1" ht="24.75" customHeight="1">
      <c r="A21" s="284" t="s">
        <v>70</v>
      </c>
      <c r="B21" s="285">
        <v>929</v>
      </c>
      <c r="C21" s="19">
        <v>752</v>
      </c>
      <c r="D21" s="286">
        <f t="shared" si="0"/>
        <v>80.94725511302477</v>
      </c>
      <c r="E21" s="286">
        <f t="shared" si="1"/>
        <v>-22.31404958677686</v>
      </c>
      <c r="F21" s="180">
        <v>968</v>
      </c>
    </row>
    <row r="22" spans="1:6" s="3" customFormat="1" ht="24.75" customHeight="1">
      <c r="A22" s="284" t="s">
        <v>71</v>
      </c>
      <c r="B22" s="285">
        <v>500</v>
      </c>
      <c r="C22" s="19">
        <v>307</v>
      </c>
      <c r="D22" s="286">
        <f t="shared" si="0"/>
        <v>61.4</v>
      </c>
      <c r="E22" s="286">
        <f t="shared" si="1"/>
        <v>-34.95762711864407</v>
      </c>
      <c r="F22" s="180">
        <v>472</v>
      </c>
    </row>
    <row r="23" spans="1:6" s="3" customFormat="1" ht="24.75" customHeight="1">
      <c r="A23" s="284" t="s">
        <v>72</v>
      </c>
      <c r="B23" s="285">
        <v>350</v>
      </c>
      <c r="C23" s="19">
        <v>183</v>
      </c>
      <c r="D23" s="286"/>
      <c r="E23" s="286">
        <f t="shared" si="1"/>
        <v>-50.40650406504065</v>
      </c>
      <c r="F23" s="180">
        <v>369</v>
      </c>
    </row>
    <row r="24" spans="1:6" s="3" customFormat="1" ht="24" customHeight="1">
      <c r="A24" s="284" t="s">
        <v>73</v>
      </c>
      <c r="B24" s="285">
        <v>150</v>
      </c>
      <c r="C24" s="19">
        <v>260</v>
      </c>
      <c r="D24" s="286">
        <f>C24/B24*100</f>
        <v>173.33333333333334</v>
      </c>
      <c r="E24" s="286">
        <f t="shared" si="1"/>
        <v>40.54054054054054</v>
      </c>
      <c r="F24" s="180">
        <v>185</v>
      </c>
    </row>
    <row r="25" spans="1:6" s="3" customFormat="1" ht="24" customHeight="1">
      <c r="A25" s="287" t="s">
        <v>74</v>
      </c>
      <c r="B25" s="285"/>
      <c r="C25" s="19">
        <v>134</v>
      </c>
      <c r="D25" s="286"/>
      <c r="E25" s="286"/>
      <c r="F25" s="180"/>
    </row>
    <row r="26" spans="1:6" s="3" customFormat="1" ht="24.75" customHeight="1">
      <c r="A26" s="284" t="s">
        <v>75</v>
      </c>
      <c r="B26" s="285">
        <v>19300</v>
      </c>
      <c r="C26" s="19">
        <v>24659</v>
      </c>
      <c r="D26" s="286">
        <f>C26/B26*100</f>
        <v>127.76683937823834</v>
      </c>
      <c r="E26" s="286">
        <f>(C26-F26)/F26*100</f>
        <v>5.187049439064966</v>
      </c>
      <c r="F26" s="21">
        <v>23443</v>
      </c>
    </row>
    <row r="27" s="3" customFormat="1" ht="14.25">
      <c r="B27" s="4"/>
    </row>
    <row r="28" spans="1:256" s="3" customFormat="1" ht="14.25">
      <c r="A28" s="288"/>
      <c r="B28" s="4"/>
      <c r="IP28"/>
      <c r="IQ28"/>
      <c r="IR28"/>
      <c r="IS28"/>
      <c r="IT28"/>
      <c r="IU28"/>
      <c r="IV28"/>
    </row>
    <row r="29" spans="1:256" s="3" customFormat="1" ht="14.25">
      <c r="A29" s="289"/>
      <c r="B29" s="4"/>
      <c r="IP29"/>
      <c r="IQ29"/>
      <c r="IR29"/>
      <c r="IS29"/>
      <c r="IT29"/>
      <c r="IU29"/>
      <c r="IV29"/>
    </row>
  </sheetData>
  <sheetProtection/>
  <mergeCells count="6">
    <mergeCell ref="A2:E2"/>
    <mergeCell ref="A4:A5"/>
    <mergeCell ref="B4:B5"/>
    <mergeCell ref="C4:C5"/>
    <mergeCell ref="D4:D5"/>
    <mergeCell ref="E4:E5"/>
  </mergeCells>
  <printOptions horizontalCentered="1"/>
  <pageMargins left="0.4395833333333333" right="0.55" top="0.7895833333333333" bottom="0.7895833333333333" header="0.5097222222222222" footer="0.5097222222222222"/>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FFFF00"/>
  </sheetPr>
  <dimension ref="A1:IV359"/>
  <sheetViews>
    <sheetView showZeros="0" workbookViewId="0" topLeftCell="A1">
      <pane ySplit="4" topLeftCell="A5" activePane="bottomLeft" state="frozen"/>
      <selection pane="bottomLeft" activeCell="D11" sqref="D11"/>
    </sheetView>
  </sheetViews>
  <sheetFormatPr defaultColWidth="9.00390625" defaultRowHeight="14.25"/>
  <cols>
    <col min="1" max="1" width="39.75390625" style="233" customWidth="1"/>
    <col min="2" max="2" width="12.50390625" style="234" customWidth="1"/>
    <col min="3" max="3" width="12.50390625" style="235" customWidth="1"/>
    <col min="4" max="4" width="12.75390625" style="236" customWidth="1"/>
    <col min="5" max="5" width="12.50390625" style="237" customWidth="1"/>
    <col min="6" max="6" width="12.125" style="238" customWidth="1"/>
    <col min="7" max="7" width="21.125" style="4" hidden="1" customWidth="1"/>
    <col min="8" max="249" width="9.00390625" style="4" customWidth="1"/>
    <col min="250" max="16384" width="9.00390625" style="4" customWidth="1"/>
  </cols>
  <sheetData>
    <row r="1" spans="1:5" ht="20.25">
      <c r="A1" s="239" t="s">
        <v>76</v>
      </c>
      <c r="B1" s="240"/>
      <c r="C1" s="241"/>
      <c r="D1" s="242"/>
      <c r="E1" s="243"/>
    </row>
    <row r="2" spans="1:6" ht="39" customHeight="1">
      <c r="A2" s="244" t="s">
        <v>77</v>
      </c>
      <c r="B2" s="244"/>
      <c r="C2" s="244"/>
      <c r="D2" s="244"/>
      <c r="E2" s="245"/>
      <c r="F2" s="246"/>
    </row>
    <row r="3" spans="1:6" ht="24" customHeight="1">
      <c r="A3" s="247"/>
      <c r="B3" s="248"/>
      <c r="C3" s="249"/>
      <c r="D3" s="250"/>
      <c r="E3" s="251"/>
      <c r="F3" s="252" t="s">
        <v>5</v>
      </c>
    </row>
    <row r="4" spans="1:7" ht="40.5" customHeight="1">
      <c r="A4" s="67" t="s">
        <v>6</v>
      </c>
      <c r="B4" s="253" t="s">
        <v>78</v>
      </c>
      <c r="C4" s="254" t="s">
        <v>79</v>
      </c>
      <c r="D4" s="255" t="s">
        <v>7</v>
      </c>
      <c r="E4" s="256" t="s">
        <v>80</v>
      </c>
      <c r="F4" s="257" t="s">
        <v>81</v>
      </c>
      <c r="G4" s="4" t="s">
        <v>82</v>
      </c>
    </row>
    <row r="5" spans="1:7" ht="21.75" customHeight="1">
      <c r="A5" s="67" t="s">
        <v>83</v>
      </c>
      <c r="B5" s="258">
        <f>B6+B83+B84+B85+B100+B113+B124+B183+B212+B226+B237+B272+B277+B285+B292+B299+B309+B323+B324+B327+B315</f>
        <v>148790</v>
      </c>
      <c r="C5" s="258">
        <f>C6+C83+C84+C85+C100+C113+C124+C183+C212+C226+C237+C272+C277+C285+C292+C299+C309+C323+C324+C327+C315</f>
        <v>172450</v>
      </c>
      <c r="D5" s="258">
        <f>D6+D83+D84+D85+D100+D113+D124+D183+D212+D226+D237+D272+D277+D285+D292+D299+D309+D323+D324+D327+D315</f>
        <v>172450</v>
      </c>
      <c r="E5" s="259">
        <f>D5/C5*100</f>
        <v>100</v>
      </c>
      <c r="F5" s="260">
        <f>(D5-G5)/G5*100</f>
        <v>-11.506014204195575</v>
      </c>
      <c r="G5" s="4">
        <v>194872</v>
      </c>
    </row>
    <row r="6" spans="1:256" s="230" customFormat="1" ht="21" customHeight="1">
      <c r="A6" s="143" t="s">
        <v>84</v>
      </c>
      <c r="B6" s="261">
        <v>28112</v>
      </c>
      <c r="C6" s="261">
        <v>23835</v>
      </c>
      <c r="D6" s="261">
        <v>23835</v>
      </c>
      <c r="E6" s="259">
        <f>D6/C6*100</f>
        <v>100</v>
      </c>
      <c r="F6" s="260">
        <f>(D6-G6)/G6*100</f>
        <v>-1.3288623944361648</v>
      </c>
      <c r="G6" s="4">
        <v>24156</v>
      </c>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7" ht="21.75" customHeight="1">
      <c r="A7" s="262" t="s">
        <v>85</v>
      </c>
      <c r="B7" s="263">
        <v>420</v>
      </c>
      <c r="C7" s="263">
        <v>325</v>
      </c>
      <c r="D7" s="263">
        <v>325</v>
      </c>
      <c r="E7" s="264">
        <f>D7/C7*100</f>
        <v>100</v>
      </c>
      <c r="F7" s="265">
        <f>(D7-G7)/G7*100</f>
        <v>-27.77777777777778</v>
      </c>
      <c r="G7" s="4">
        <v>450</v>
      </c>
    </row>
    <row r="8" spans="1:7" ht="21.75" customHeight="1">
      <c r="A8" s="262" t="s">
        <v>86</v>
      </c>
      <c r="B8" s="263">
        <v>377</v>
      </c>
      <c r="C8" s="263">
        <v>315</v>
      </c>
      <c r="D8" s="263">
        <v>315</v>
      </c>
      <c r="E8" s="160">
        <f>D8/C8*100</f>
        <v>100</v>
      </c>
      <c r="F8" s="265">
        <f>(D8-G8)/G8*100</f>
        <v>-25.355450236966824</v>
      </c>
      <c r="G8" s="4">
        <v>422</v>
      </c>
    </row>
    <row r="9" spans="1:7" ht="21.75" customHeight="1">
      <c r="A9" s="266" t="s">
        <v>87</v>
      </c>
      <c r="B9" s="263">
        <v>6</v>
      </c>
      <c r="C9" s="263">
        <v>2</v>
      </c>
      <c r="D9" s="263">
        <v>2</v>
      </c>
      <c r="E9" s="160">
        <f>D9/C9*100</f>
        <v>100</v>
      </c>
      <c r="F9" s="265">
        <f>(D9-G9)/G9*100</f>
        <v>-71.42857142857143</v>
      </c>
      <c r="G9" s="4">
        <v>7</v>
      </c>
    </row>
    <row r="10" spans="1:6" ht="21.75" customHeight="1">
      <c r="A10" s="267" t="s">
        <v>88</v>
      </c>
      <c r="B10" s="263">
        <v>20</v>
      </c>
      <c r="C10" s="263">
        <v>6</v>
      </c>
      <c r="D10" s="263">
        <v>6</v>
      </c>
      <c r="E10" s="160"/>
      <c r="F10" s="265"/>
    </row>
    <row r="11" spans="1:256" s="231" customFormat="1" ht="21.75" customHeight="1">
      <c r="A11" s="267" t="s">
        <v>89</v>
      </c>
      <c r="B11" s="263"/>
      <c r="C11" s="263"/>
      <c r="D11" s="263"/>
      <c r="E11" s="160"/>
      <c r="F11" s="265"/>
      <c r="G11" s="4">
        <v>18</v>
      </c>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6" ht="21.75" customHeight="1">
      <c r="A12" s="52" t="s">
        <v>90</v>
      </c>
      <c r="B12" s="263">
        <v>2</v>
      </c>
      <c r="C12" s="263"/>
      <c r="D12" s="263"/>
      <c r="E12" s="160"/>
      <c r="F12" s="265"/>
    </row>
    <row r="13" spans="1:256" s="119" customFormat="1" ht="21.75" customHeight="1">
      <c r="A13" s="52" t="s">
        <v>91</v>
      </c>
      <c r="B13" s="263">
        <v>2</v>
      </c>
      <c r="C13" s="263">
        <v>2</v>
      </c>
      <c r="D13" s="263">
        <v>2</v>
      </c>
      <c r="E13" s="160">
        <f>D13/C13*100</f>
        <v>100</v>
      </c>
      <c r="F13" s="265">
        <f>(D13-G13)/G13*100</f>
        <v>0</v>
      </c>
      <c r="G13" s="4">
        <v>2</v>
      </c>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7" ht="21.75" customHeight="1">
      <c r="A14" s="52" t="s">
        <v>92</v>
      </c>
      <c r="B14" s="263">
        <v>7</v>
      </c>
      <c r="C14" s="263">
        <v>0</v>
      </c>
      <c r="D14" s="263">
        <v>0</v>
      </c>
      <c r="E14" s="160"/>
      <c r="F14" s="265"/>
      <c r="G14" s="4">
        <v>1</v>
      </c>
    </row>
    <row r="15" spans="1:6" ht="21.75" customHeight="1">
      <c r="A15" s="52" t="s">
        <v>93</v>
      </c>
      <c r="B15" s="263">
        <v>1</v>
      </c>
      <c r="C15" s="263"/>
      <c r="D15" s="263"/>
      <c r="E15" s="160"/>
      <c r="F15" s="265"/>
    </row>
    <row r="16" spans="1:6" ht="21.75" customHeight="1">
      <c r="A16" s="52" t="s">
        <v>94</v>
      </c>
      <c r="B16" s="263">
        <v>5</v>
      </c>
      <c r="C16" s="263"/>
      <c r="D16" s="263"/>
      <c r="E16" s="160"/>
      <c r="F16" s="265"/>
    </row>
    <row r="17" spans="1:7" ht="21.75" customHeight="1">
      <c r="A17" s="262" t="s">
        <v>95</v>
      </c>
      <c r="B17" s="263">
        <v>275</v>
      </c>
      <c r="C17" s="263">
        <v>241</v>
      </c>
      <c r="D17" s="263">
        <v>241</v>
      </c>
      <c r="E17" s="160">
        <f>D17/C17*100</f>
        <v>100</v>
      </c>
      <c r="F17" s="265">
        <f>(D17-G17)/G17*100</f>
        <v>-22.756410256410255</v>
      </c>
      <c r="G17" s="4">
        <v>312</v>
      </c>
    </row>
    <row r="18" spans="1:256" s="231" customFormat="1" ht="21.75" customHeight="1">
      <c r="A18" s="266" t="s">
        <v>86</v>
      </c>
      <c r="B18" s="263">
        <v>262</v>
      </c>
      <c r="C18" s="263">
        <v>232</v>
      </c>
      <c r="D18" s="263">
        <v>232</v>
      </c>
      <c r="E18" s="160">
        <f>D18/C18*100</f>
        <v>100</v>
      </c>
      <c r="F18" s="265">
        <f>(D18-G18)/G18*100</f>
        <v>-23.432343234323433</v>
      </c>
      <c r="G18" s="4">
        <v>303</v>
      </c>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7" ht="30" customHeight="1">
      <c r="A19" s="266" t="s">
        <v>87</v>
      </c>
      <c r="B19" s="263">
        <v>13</v>
      </c>
      <c r="C19" s="263">
        <v>9</v>
      </c>
      <c r="D19" s="263">
        <v>9</v>
      </c>
      <c r="E19" s="160">
        <f>D19/C19*100</f>
        <v>100</v>
      </c>
      <c r="F19" s="265">
        <f>(D19-G19)/G19*100</f>
        <v>200</v>
      </c>
      <c r="G19" s="4">
        <v>3</v>
      </c>
    </row>
    <row r="20" spans="1:256" s="119" customFormat="1" ht="21.75" customHeight="1">
      <c r="A20" s="267" t="s">
        <v>96</v>
      </c>
      <c r="B20" s="263"/>
      <c r="C20" s="263"/>
      <c r="D20" s="263"/>
      <c r="E20" s="160"/>
      <c r="F20" s="265"/>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7" ht="21.75" customHeight="1">
      <c r="A21" s="267" t="s">
        <v>97</v>
      </c>
      <c r="B21" s="263"/>
      <c r="C21" s="263"/>
      <c r="D21" s="263"/>
      <c r="E21" s="160"/>
      <c r="F21" s="265"/>
      <c r="G21" s="4">
        <v>2</v>
      </c>
    </row>
    <row r="22" spans="1:7" ht="21.75" customHeight="1">
      <c r="A22" s="267" t="s">
        <v>98</v>
      </c>
      <c r="B22" s="263"/>
      <c r="C22" s="263"/>
      <c r="D22" s="263"/>
      <c r="E22" s="160"/>
      <c r="F22" s="265"/>
      <c r="G22" s="4">
        <v>4</v>
      </c>
    </row>
    <row r="23" spans="1:7" ht="21.75" customHeight="1">
      <c r="A23" s="262" t="s">
        <v>99</v>
      </c>
      <c r="B23" s="263">
        <v>13986</v>
      </c>
      <c r="C23" s="263">
        <v>9718</v>
      </c>
      <c r="D23" s="263">
        <v>9718</v>
      </c>
      <c r="E23" s="160">
        <f>D23/C23*100</f>
        <v>100</v>
      </c>
      <c r="F23" s="265">
        <f>(D23-G23)/G23*100</f>
        <v>-24.660826420652764</v>
      </c>
      <c r="G23" s="4">
        <v>12899</v>
      </c>
    </row>
    <row r="24" spans="1:7" ht="21.75" customHeight="1">
      <c r="A24" s="266" t="s">
        <v>86</v>
      </c>
      <c r="B24" s="263">
        <v>6239</v>
      </c>
      <c r="C24" s="263">
        <v>4820</v>
      </c>
      <c r="D24" s="263">
        <v>4820</v>
      </c>
      <c r="E24" s="160">
        <f>D24/C24*100</f>
        <v>100</v>
      </c>
      <c r="F24" s="265">
        <f>(D24-G24)/G24*100</f>
        <v>-14.463176574977817</v>
      </c>
      <c r="G24" s="4">
        <v>5635</v>
      </c>
    </row>
    <row r="25" spans="1:7" ht="21.75" customHeight="1">
      <c r="A25" s="266" t="s">
        <v>87</v>
      </c>
      <c r="B25" s="263">
        <v>2730</v>
      </c>
      <c r="C25" s="263">
        <v>2480</v>
      </c>
      <c r="D25" s="263">
        <v>2480</v>
      </c>
      <c r="E25" s="160">
        <f>D25/C25*100</f>
        <v>100</v>
      </c>
      <c r="F25" s="265">
        <f>(D25-G25)/G25*100</f>
        <v>-15.789473684210526</v>
      </c>
      <c r="G25" s="4">
        <v>2945</v>
      </c>
    </row>
    <row r="26" spans="1:6" ht="21.75" customHeight="1">
      <c r="A26" s="266" t="s">
        <v>100</v>
      </c>
      <c r="B26" s="263">
        <v>1035</v>
      </c>
      <c r="C26" s="263"/>
      <c r="D26" s="263"/>
      <c r="E26" s="160"/>
      <c r="F26" s="265"/>
    </row>
    <row r="27" spans="1:7" ht="21.75" customHeight="1">
      <c r="A27" s="266" t="s">
        <v>101</v>
      </c>
      <c r="B27" s="263">
        <v>202</v>
      </c>
      <c r="C27" s="263">
        <v>200</v>
      </c>
      <c r="D27" s="263">
        <v>200</v>
      </c>
      <c r="E27" s="160">
        <f aca="true" t="shared" si="0" ref="E27:E32">D27/C27*100</f>
        <v>100</v>
      </c>
      <c r="F27" s="265">
        <f aca="true" t="shared" si="1" ref="F27:F32">(D27-G27)/G27*100</f>
        <v>17.647058823529413</v>
      </c>
      <c r="G27" s="4">
        <v>170</v>
      </c>
    </row>
    <row r="28" spans="1:7" ht="21.75" customHeight="1">
      <c r="A28" s="267" t="s">
        <v>102</v>
      </c>
      <c r="B28" s="263">
        <v>125</v>
      </c>
      <c r="C28" s="263">
        <v>10</v>
      </c>
      <c r="D28" s="263">
        <v>10</v>
      </c>
      <c r="E28" s="160">
        <f t="shared" si="0"/>
        <v>100</v>
      </c>
      <c r="F28" s="265">
        <f t="shared" si="1"/>
        <v>-37.5</v>
      </c>
      <c r="G28" s="4">
        <v>16</v>
      </c>
    </row>
    <row r="29" spans="1:256" s="231" customFormat="1" ht="36" customHeight="1">
      <c r="A29" s="267" t="s">
        <v>103</v>
      </c>
      <c r="B29" s="263">
        <v>3655</v>
      </c>
      <c r="C29" s="263">
        <v>2208</v>
      </c>
      <c r="D29" s="263">
        <v>2208</v>
      </c>
      <c r="E29" s="160">
        <f t="shared" si="0"/>
        <v>100</v>
      </c>
      <c r="F29" s="265">
        <f t="shared" si="1"/>
        <v>-46.57633680135495</v>
      </c>
      <c r="G29" s="4">
        <v>4133</v>
      </c>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s="231" customFormat="1" ht="21.75" customHeight="1">
      <c r="A30" s="262" t="s">
        <v>104</v>
      </c>
      <c r="B30" s="263">
        <v>753</v>
      </c>
      <c r="C30" s="263">
        <v>559</v>
      </c>
      <c r="D30" s="263">
        <v>559</v>
      </c>
      <c r="E30" s="160">
        <f t="shared" si="0"/>
        <v>100</v>
      </c>
      <c r="F30" s="265">
        <f t="shared" si="1"/>
        <v>-14.000000000000002</v>
      </c>
      <c r="G30" s="4">
        <v>650</v>
      </c>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7" ht="21.75" customHeight="1">
      <c r="A31" s="266" t="s">
        <v>86</v>
      </c>
      <c r="B31" s="263">
        <v>673</v>
      </c>
      <c r="C31" s="263">
        <v>525</v>
      </c>
      <c r="D31" s="263">
        <v>525</v>
      </c>
      <c r="E31" s="160">
        <f t="shared" si="0"/>
        <v>100</v>
      </c>
      <c r="F31" s="265">
        <f t="shared" si="1"/>
        <v>5</v>
      </c>
      <c r="G31" s="4">
        <v>500</v>
      </c>
    </row>
    <row r="32" spans="1:7" ht="21.75" customHeight="1">
      <c r="A32" s="266" t="s">
        <v>87</v>
      </c>
      <c r="B32" s="263">
        <v>80</v>
      </c>
      <c r="C32" s="263">
        <v>34</v>
      </c>
      <c r="D32" s="263">
        <v>34</v>
      </c>
      <c r="E32" s="160">
        <f t="shared" si="0"/>
        <v>100</v>
      </c>
      <c r="F32" s="265">
        <f t="shared" si="1"/>
        <v>-74.43609022556392</v>
      </c>
      <c r="G32" s="4">
        <v>133</v>
      </c>
    </row>
    <row r="33" spans="1:7" ht="21.75" customHeight="1">
      <c r="A33" s="266" t="s">
        <v>105</v>
      </c>
      <c r="B33" s="263"/>
      <c r="C33" s="263">
        <v>0</v>
      </c>
      <c r="D33" s="263">
        <v>0</v>
      </c>
      <c r="E33" s="160"/>
      <c r="F33" s="265"/>
      <c r="G33" s="4">
        <v>17</v>
      </c>
    </row>
    <row r="34" spans="1:7" ht="21.75" customHeight="1">
      <c r="A34" s="268" t="s">
        <v>106</v>
      </c>
      <c r="B34" s="263">
        <v>267</v>
      </c>
      <c r="C34" s="263">
        <v>246</v>
      </c>
      <c r="D34" s="263">
        <v>246</v>
      </c>
      <c r="E34" s="160">
        <f aca="true" t="shared" si="2" ref="E34:E42">D34/C34*100</f>
        <v>100</v>
      </c>
      <c r="F34" s="265">
        <f aca="true" t="shared" si="3" ref="F34:F42">(D34-G34)/G34*100</f>
        <v>-8.550185873605948</v>
      </c>
      <c r="G34" s="4">
        <v>269</v>
      </c>
    </row>
    <row r="35" spans="1:7" ht="21.75" customHeight="1">
      <c r="A35" s="267" t="s">
        <v>86</v>
      </c>
      <c r="B35" s="263">
        <v>176</v>
      </c>
      <c r="C35" s="263">
        <v>148</v>
      </c>
      <c r="D35" s="263">
        <v>148</v>
      </c>
      <c r="E35" s="160">
        <f t="shared" si="2"/>
        <v>100</v>
      </c>
      <c r="F35" s="265">
        <f t="shared" si="3"/>
        <v>-20.43010752688172</v>
      </c>
      <c r="G35" s="4">
        <v>186</v>
      </c>
    </row>
    <row r="36" spans="1:7" ht="21.75" customHeight="1">
      <c r="A36" s="52" t="s">
        <v>87</v>
      </c>
      <c r="B36" s="263">
        <v>25</v>
      </c>
      <c r="C36" s="263">
        <v>16</v>
      </c>
      <c r="D36" s="263">
        <v>16</v>
      </c>
      <c r="E36" s="160">
        <f t="shared" si="2"/>
        <v>100</v>
      </c>
      <c r="F36" s="265">
        <f t="shared" si="3"/>
        <v>-33.33333333333333</v>
      </c>
      <c r="G36" s="4">
        <v>24</v>
      </c>
    </row>
    <row r="37" spans="1:7" ht="21.75" customHeight="1">
      <c r="A37" s="266" t="s">
        <v>107</v>
      </c>
      <c r="B37" s="263">
        <v>34</v>
      </c>
      <c r="C37" s="263">
        <v>21</v>
      </c>
      <c r="D37" s="263">
        <v>21</v>
      </c>
      <c r="E37" s="160">
        <f t="shared" si="2"/>
        <v>100</v>
      </c>
      <c r="F37" s="265">
        <f t="shared" si="3"/>
        <v>-32.25806451612903</v>
      </c>
      <c r="G37" s="4">
        <v>31</v>
      </c>
    </row>
    <row r="38" spans="1:7" ht="21.75" customHeight="1">
      <c r="A38" s="267" t="s">
        <v>108</v>
      </c>
      <c r="B38" s="263">
        <v>18</v>
      </c>
      <c r="C38" s="263">
        <v>59</v>
      </c>
      <c r="D38" s="263">
        <v>59</v>
      </c>
      <c r="E38" s="160">
        <f t="shared" si="2"/>
        <v>100</v>
      </c>
      <c r="F38" s="265">
        <f t="shared" si="3"/>
        <v>247.05882352941177</v>
      </c>
      <c r="G38" s="4">
        <v>17</v>
      </c>
    </row>
    <row r="39" spans="1:7" ht="21.75" customHeight="1">
      <c r="A39" s="266" t="s">
        <v>109</v>
      </c>
      <c r="B39" s="263">
        <v>14</v>
      </c>
      <c r="C39" s="263">
        <v>2</v>
      </c>
      <c r="D39" s="263">
        <v>2</v>
      </c>
      <c r="E39" s="160">
        <f t="shared" si="2"/>
        <v>100</v>
      </c>
      <c r="F39" s="265">
        <f t="shared" si="3"/>
        <v>-81.81818181818183</v>
      </c>
      <c r="G39" s="4">
        <v>11</v>
      </c>
    </row>
    <row r="40" spans="1:7" ht="21.75" customHeight="1">
      <c r="A40" s="262" t="s">
        <v>110</v>
      </c>
      <c r="B40" s="263">
        <v>2314</v>
      </c>
      <c r="C40" s="263">
        <v>1562</v>
      </c>
      <c r="D40" s="263">
        <v>1562</v>
      </c>
      <c r="E40" s="160">
        <f t="shared" si="2"/>
        <v>100</v>
      </c>
      <c r="F40" s="265">
        <f t="shared" si="3"/>
        <v>101.80878552971578</v>
      </c>
      <c r="G40" s="4">
        <v>774</v>
      </c>
    </row>
    <row r="41" spans="1:7" ht="21.75" customHeight="1">
      <c r="A41" s="267" t="s">
        <v>86</v>
      </c>
      <c r="B41" s="263">
        <v>516</v>
      </c>
      <c r="C41" s="263">
        <v>421</v>
      </c>
      <c r="D41" s="263">
        <v>421</v>
      </c>
      <c r="E41" s="160">
        <f t="shared" si="2"/>
        <v>100</v>
      </c>
      <c r="F41" s="265">
        <f t="shared" si="3"/>
        <v>-22.893772893772894</v>
      </c>
      <c r="G41" s="4">
        <v>546</v>
      </c>
    </row>
    <row r="42" spans="1:256" s="231" customFormat="1" ht="21.75" customHeight="1">
      <c r="A42" s="52" t="s">
        <v>87</v>
      </c>
      <c r="B42" s="263">
        <v>71</v>
      </c>
      <c r="C42" s="263">
        <v>45</v>
      </c>
      <c r="D42" s="263">
        <v>45</v>
      </c>
      <c r="E42" s="160">
        <f t="shared" si="2"/>
        <v>100</v>
      </c>
      <c r="F42" s="265">
        <f t="shared" si="3"/>
        <v>-58.333333333333336</v>
      </c>
      <c r="G42" s="4">
        <v>108</v>
      </c>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s="231" customFormat="1" ht="21.75" customHeight="1">
      <c r="A43" s="52" t="s">
        <v>111</v>
      </c>
      <c r="B43" s="263">
        <v>2</v>
      </c>
      <c r="C43" s="263"/>
      <c r="D43" s="263"/>
      <c r="E43" s="160"/>
      <c r="F43" s="265"/>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s="231" customFormat="1" ht="21.75" customHeight="1">
      <c r="A44" s="52" t="s">
        <v>112</v>
      </c>
      <c r="B44" s="263">
        <v>5</v>
      </c>
      <c r="C44" s="263">
        <v>2</v>
      </c>
      <c r="D44" s="263">
        <v>2</v>
      </c>
      <c r="E44" s="160"/>
      <c r="F44" s="265"/>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7" ht="21.75" customHeight="1">
      <c r="A45" s="266" t="s">
        <v>113</v>
      </c>
      <c r="B45" s="263">
        <v>130</v>
      </c>
      <c r="C45" s="263">
        <v>27</v>
      </c>
      <c r="D45" s="263">
        <v>27</v>
      </c>
      <c r="E45" s="160">
        <f>D45/C45*100</f>
        <v>100</v>
      </c>
      <c r="F45" s="265">
        <f>(D45-G45)/G45*100</f>
        <v>-41.30434782608695</v>
      </c>
      <c r="G45" s="4">
        <v>46</v>
      </c>
    </row>
    <row r="46" spans="1:7" ht="21.75" customHeight="1">
      <c r="A46" s="267" t="s">
        <v>114</v>
      </c>
      <c r="B46" s="263">
        <v>1580</v>
      </c>
      <c r="C46" s="263">
        <v>81</v>
      </c>
      <c r="D46" s="263">
        <v>81</v>
      </c>
      <c r="E46" s="160">
        <f>D46/C46*100</f>
        <v>100</v>
      </c>
      <c r="F46" s="265">
        <f>(D46-G46)/G46*100</f>
        <v>9.45945945945946</v>
      </c>
      <c r="G46" s="4">
        <v>74</v>
      </c>
    </row>
    <row r="47" spans="1:7" ht="21.75" customHeight="1">
      <c r="A47" s="267" t="s">
        <v>115</v>
      </c>
      <c r="B47" s="263">
        <v>10</v>
      </c>
      <c r="C47" s="263">
        <v>986</v>
      </c>
      <c r="D47" s="263">
        <v>986</v>
      </c>
      <c r="E47" s="160">
        <f>D47/C47*100</f>
        <v>100</v>
      </c>
      <c r="F47" s="265"/>
      <c r="G47" s="4">
        <v>0</v>
      </c>
    </row>
    <row r="48" spans="1:256" s="231" customFormat="1" ht="21.75" customHeight="1">
      <c r="A48" s="268" t="s">
        <v>116</v>
      </c>
      <c r="B48" s="263">
        <v>23</v>
      </c>
      <c r="C48" s="263">
        <v>22</v>
      </c>
      <c r="D48" s="263">
        <v>22</v>
      </c>
      <c r="E48" s="160">
        <f aca="true" t="shared" si="4" ref="E48:E62">D48/C48*100</f>
        <v>100</v>
      </c>
      <c r="F48" s="265">
        <f>(D48-G48)/G48*100</f>
        <v>175</v>
      </c>
      <c r="G48" s="4">
        <v>8</v>
      </c>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7" ht="21.75" customHeight="1">
      <c r="A49" s="267" t="s">
        <v>117</v>
      </c>
      <c r="B49" s="263">
        <v>23</v>
      </c>
      <c r="C49" s="263">
        <v>22</v>
      </c>
      <c r="D49" s="263">
        <v>22</v>
      </c>
      <c r="E49" s="160">
        <f t="shared" si="4"/>
        <v>100</v>
      </c>
      <c r="F49" s="265"/>
      <c r="G49" s="4">
        <v>8</v>
      </c>
    </row>
    <row r="50" spans="1:256" s="119" customFormat="1" ht="21.75" customHeight="1">
      <c r="A50" s="268" t="s">
        <v>118</v>
      </c>
      <c r="B50" s="263">
        <v>4067</v>
      </c>
      <c r="C50" s="263">
        <v>2974</v>
      </c>
      <c r="D50" s="263">
        <v>2974</v>
      </c>
      <c r="E50" s="160">
        <f t="shared" si="4"/>
        <v>100</v>
      </c>
      <c r="F50" s="265">
        <f>(D50-G50)/G50*100</f>
        <v>-5.527318932655654</v>
      </c>
      <c r="G50" s="4">
        <v>3148</v>
      </c>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7" ht="21.75" customHeight="1">
      <c r="A51" s="267" t="s">
        <v>86</v>
      </c>
      <c r="B51" s="263">
        <v>481</v>
      </c>
      <c r="C51" s="263">
        <v>435</v>
      </c>
      <c r="D51" s="263">
        <v>435</v>
      </c>
      <c r="E51" s="160">
        <f t="shared" si="4"/>
        <v>100</v>
      </c>
      <c r="F51" s="265">
        <f>(D51-G51)/G51*100</f>
        <v>-83.90081421169504</v>
      </c>
      <c r="G51" s="4">
        <v>2702</v>
      </c>
    </row>
    <row r="52" spans="1:256" s="231" customFormat="1" ht="21.75" customHeight="1">
      <c r="A52" s="266" t="s">
        <v>87</v>
      </c>
      <c r="B52" s="263">
        <v>3586</v>
      </c>
      <c r="C52" s="263">
        <v>2539</v>
      </c>
      <c r="D52" s="263">
        <v>2539</v>
      </c>
      <c r="E52" s="160">
        <f t="shared" si="4"/>
        <v>100</v>
      </c>
      <c r="F52" s="265">
        <f>(D52-G52)/G52*100</f>
        <v>833.4558823529411</v>
      </c>
      <c r="G52" s="4">
        <v>272</v>
      </c>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s="231" customFormat="1" ht="21.75" customHeight="1">
      <c r="A53" s="267" t="s">
        <v>119</v>
      </c>
      <c r="B53" s="263"/>
      <c r="C53" s="263">
        <v>0</v>
      </c>
      <c r="D53" s="263">
        <v>0</v>
      </c>
      <c r="E53" s="160"/>
      <c r="F53" s="265"/>
      <c r="G53" s="4">
        <v>2</v>
      </c>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7" ht="21.75" customHeight="1">
      <c r="A54" s="266" t="s">
        <v>120</v>
      </c>
      <c r="B54" s="263"/>
      <c r="C54" s="263">
        <v>0</v>
      </c>
      <c r="D54" s="263">
        <v>0</v>
      </c>
      <c r="E54" s="160"/>
      <c r="F54" s="265">
        <f aca="true" t="shared" si="5" ref="F54:F62">(D54-G54)/G54*100</f>
        <v>-100</v>
      </c>
      <c r="G54" s="4">
        <v>158</v>
      </c>
    </row>
    <row r="55" spans="1:7" ht="21.75" customHeight="1">
      <c r="A55" s="266" t="s">
        <v>121</v>
      </c>
      <c r="B55" s="263"/>
      <c r="C55" s="263">
        <v>0</v>
      </c>
      <c r="D55" s="263">
        <v>0</v>
      </c>
      <c r="E55" s="160"/>
      <c r="F55" s="265">
        <f t="shared" si="5"/>
        <v>-100</v>
      </c>
      <c r="G55" s="4">
        <v>14</v>
      </c>
    </row>
    <row r="56" spans="1:7" ht="21.75" customHeight="1">
      <c r="A56" s="269" t="s">
        <v>122</v>
      </c>
      <c r="B56" s="263">
        <v>624</v>
      </c>
      <c r="C56" s="263">
        <v>317</v>
      </c>
      <c r="D56" s="263">
        <v>317</v>
      </c>
      <c r="E56" s="160">
        <f t="shared" si="4"/>
        <v>100</v>
      </c>
      <c r="F56" s="265">
        <f t="shared" si="5"/>
        <v>-2.4615384615384617</v>
      </c>
      <c r="G56" s="4">
        <v>325</v>
      </c>
    </row>
    <row r="57" spans="1:7" ht="21.75" customHeight="1">
      <c r="A57" s="266" t="s">
        <v>86</v>
      </c>
      <c r="B57" s="263">
        <v>244</v>
      </c>
      <c r="C57" s="263">
        <v>195</v>
      </c>
      <c r="D57" s="263">
        <v>195</v>
      </c>
      <c r="E57" s="160">
        <f t="shared" si="4"/>
        <v>100</v>
      </c>
      <c r="F57" s="265">
        <f t="shared" si="5"/>
        <v>-28.044280442804425</v>
      </c>
      <c r="G57" s="4">
        <v>271</v>
      </c>
    </row>
    <row r="58" spans="1:7" ht="21.75" customHeight="1">
      <c r="A58" s="266" t="s">
        <v>87</v>
      </c>
      <c r="B58" s="263">
        <v>29</v>
      </c>
      <c r="C58" s="263">
        <v>17</v>
      </c>
      <c r="D58" s="263">
        <v>17</v>
      </c>
      <c r="E58" s="160">
        <f t="shared" si="4"/>
        <v>100</v>
      </c>
      <c r="F58" s="265">
        <f t="shared" si="5"/>
        <v>41.66666666666667</v>
      </c>
      <c r="G58" s="4">
        <v>12</v>
      </c>
    </row>
    <row r="59" spans="1:7" ht="21.75" customHeight="1">
      <c r="A59" s="266" t="s">
        <v>123</v>
      </c>
      <c r="B59" s="263">
        <v>351</v>
      </c>
      <c r="C59" s="263">
        <v>105</v>
      </c>
      <c r="D59" s="263">
        <v>105</v>
      </c>
      <c r="E59" s="160">
        <f t="shared" si="4"/>
        <v>100</v>
      </c>
      <c r="F59" s="265">
        <f t="shared" si="5"/>
        <v>150</v>
      </c>
      <c r="G59" s="4">
        <v>42</v>
      </c>
    </row>
    <row r="60" spans="1:7" ht="21.75" customHeight="1">
      <c r="A60" s="267" t="s">
        <v>124</v>
      </c>
      <c r="B60" s="263">
        <v>3149</v>
      </c>
      <c r="C60" s="263">
        <v>1350</v>
      </c>
      <c r="D60" s="263">
        <v>1350</v>
      </c>
      <c r="E60" s="160">
        <f t="shared" si="4"/>
        <v>100</v>
      </c>
      <c r="F60" s="265">
        <f t="shared" si="5"/>
        <v>26.28624883068288</v>
      </c>
      <c r="G60" s="4">
        <v>1069</v>
      </c>
    </row>
    <row r="61" spans="1:7" ht="21.75" customHeight="1">
      <c r="A61" s="267" t="s">
        <v>86</v>
      </c>
      <c r="B61" s="263">
        <v>1195</v>
      </c>
      <c r="C61" s="263">
        <v>974</v>
      </c>
      <c r="D61" s="263">
        <v>974</v>
      </c>
      <c r="E61" s="160">
        <f t="shared" si="4"/>
        <v>100</v>
      </c>
      <c r="F61" s="265">
        <f t="shared" si="5"/>
        <v>81.04089219330855</v>
      </c>
      <c r="G61" s="4">
        <v>538</v>
      </c>
    </row>
    <row r="62" spans="1:7" ht="21.75" customHeight="1">
      <c r="A62" s="267" t="s">
        <v>87</v>
      </c>
      <c r="B62" s="263">
        <v>1737</v>
      </c>
      <c r="C62" s="263">
        <v>299</v>
      </c>
      <c r="D62" s="263">
        <v>299</v>
      </c>
      <c r="E62" s="160">
        <f t="shared" si="4"/>
        <v>100</v>
      </c>
      <c r="F62" s="265">
        <f t="shared" si="5"/>
        <v>-43.69114877589454</v>
      </c>
      <c r="G62" s="4">
        <v>531</v>
      </c>
    </row>
    <row r="63" spans="1:6" ht="21.75" customHeight="1">
      <c r="A63" s="267" t="s">
        <v>125</v>
      </c>
      <c r="B63" s="263">
        <v>13</v>
      </c>
      <c r="C63" s="263"/>
      <c r="D63" s="263"/>
      <c r="E63" s="160"/>
      <c r="F63" s="265"/>
    </row>
    <row r="64" spans="1:6" ht="21.75" customHeight="1">
      <c r="A64" s="267" t="s">
        <v>126</v>
      </c>
      <c r="B64" s="263">
        <v>196</v>
      </c>
      <c r="C64" s="263">
        <v>77</v>
      </c>
      <c r="D64" s="263">
        <v>77</v>
      </c>
      <c r="E64" s="160"/>
      <c r="F64" s="265"/>
    </row>
    <row r="65" spans="1:6" ht="21.75" customHeight="1">
      <c r="A65" s="267" t="s">
        <v>127</v>
      </c>
      <c r="B65" s="263">
        <v>8</v>
      </c>
      <c r="C65" s="263"/>
      <c r="D65" s="263"/>
      <c r="E65" s="160"/>
      <c r="F65" s="265"/>
    </row>
    <row r="66" spans="1:256" s="231" customFormat="1" ht="21.75" customHeight="1">
      <c r="A66" s="267" t="s">
        <v>128</v>
      </c>
      <c r="B66" s="263">
        <v>319</v>
      </c>
      <c r="C66" s="263">
        <v>188</v>
      </c>
      <c r="D66" s="263">
        <v>188</v>
      </c>
      <c r="E66" s="160">
        <f aca="true" t="shared" si="6" ref="E66:E71">D66/C66*100</f>
        <v>100</v>
      </c>
      <c r="F66" s="265">
        <f aca="true" t="shared" si="7" ref="F66:F71">(D66-G66)/G66*100</f>
        <v>0</v>
      </c>
      <c r="G66" s="4">
        <v>188</v>
      </c>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row>
    <row r="67" spans="1:7" ht="21.75" customHeight="1">
      <c r="A67" s="267" t="s">
        <v>86</v>
      </c>
      <c r="B67" s="263">
        <v>4</v>
      </c>
      <c r="C67" s="263">
        <v>2</v>
      </c>
      <c r="D67" s="263">
        <v>2</v>
      </c>
      <c r="E67" s="160">
        <f t="shared" si="6"/>
        <v>100</v>
      </c>
      <c r="F67" s="265">
        <f t="shared" si="7"/>
        <v>0</v>
      </c>
      <c r="G67" s="4">
        <v>2</v>
      </c>
    </row>
    <row r="68" spans="1:7" ht="21.75" customHeight="1">
      <c r="A68" s="267" t="s">
        <v>129</v>
      </c>
      <c r="B68" s="270">
        <v>315</v>
      </c>
      <c r="C68" s="263">
        <v>186</v>
      </c>
      <c r="D68" s="263">
        <v>186</v>
      </c>
      <c r="E68" s="160">
        <f t="shared" si="6"/>
        <v>100</v>
      </c>
      <c r="F68" s="265">
        <f t="shared" si="7"/>
        <v>0</v>
      </c>
      <c r="G68" s="4">
        <v>186</v>
      </c>
    </row>
    <row r="69" spans="1:7" ht="21.75" customHeight="1">
      <c r="A69" s="267" t="s">
        <v>130</v>
      </c>
      <c r="B69" s="263">
        <v>669</v>
      </c>
      <c r="C69" s="263">
        <v>541</v>
      </c>
      <c r="D69" s="263">
        <v>541</v>
      </c>
      <c r="E69" s="160">
        <f t="shared" si="6"/>
        <v>100</v>
      </c>
      <c r="F69" s="265">
        <f t="shared" si="7"/>
        <v>0</v>
      </c>
      <c r="G69" s="4">
        <v>541</v>
      </c>
    </row>
    <row r="70" spans="1:7" ht="21.75" customHeight="1">
      <c r="A70" s="267" t="s">
        <v>86</v>
      </c>
      <c r="B70" s="270">
        <v>276</v>
      </c>
      <c r="C70" s="263">
        <v>288</v>
      </c>
      <c r="D70" s="263">
        <v>288</v>
      </c>
      <c r="E70" s="160">
        <f t="shared" si="6"/>
        <v>100</v>
      </c>
      <c r="F70" s="265">
        <f t="shared" si="7"/>
        <v>0</v>
      </c>
      <c r="G70" s="4">
        <v>288</v>
      </c>
    </row>
    <row r="71" spans="1:7" ht="21.75" customHeight="1">
      <c r="A71" s="266" t="s">
        <v>87</v>
      </c>
      <c r="B71" s="270">
        <v>393</v>
      </c>
      <c r="C71" s="263">
        <v>253</v>
      </c>
      <c r="D71" s="263">
        <v>253</v>
      </c>
      <c r="E71" s="160">
        <f t="shared" si="6"/>
        <v>100</v>
      </c>
      <c r="F71" s="265">
        <f t="shared" si="7"/>
        <v>0</v>
      </c>
      <c r="G71" s="4">
        <v>253</v>
      </c>
    </row>
    <row r="72" spans="1:6" ht="21.75" customHeight="1">
      <c r="A72" s="266" t="s">
        <v>131</v>
      </c>
      <c r="B72" s="270"/>
      <c r="C72" s="263">
        <v>30</v>
      </c>
      <c r="D72" s="263">
        <v>30</v>
      </c>
      <c r="E72" s="160"/>
      <c r="F72" s="265"/>
    </row>
    <row r="73" spans="1:6" ht="21.75" customHeight="1">
      <c r="A73" s="266" t="s">
        <v>132</v>
      </c>
      <c r="B73" s="270"/>
      <c r="C73" s="263">
        <v>16</v>
      </c>
      <c r="D73" s="263">
        <v>16</v>
      </c>
      <c r="E73" s="160"/>
      <c r="F73" s="265"/>
    </row>
    <row r="74" spans="1:6" ht="21.75" customHeight="1">
      <c r="A74" s="266" t="s">
        <v>133</v>
      </c>
      <c r="B74" s="270"/>
      <c r="C74" s="263">
        <v>16</v>
      </c>
      <c r="D74" s="263">
        <v>16</v>
      </c>
      <c r="E74" s="160"/>
      <c r="F74" s="265"/>
    </row>
    <row r="75" spans="1:6" ht="21.75" customHeight="1">
      <c r="A75" s="267" t="s">
        <v>134</v>
      </c>
      <c r="B75" s="263"/>
      <c r="C75" s="263">
        <v>1119</v>
      </c>
      <c r="D75" s="263">
        <v>1119</v>
      </c>
      <c r="E75" s="160">
        <f>D75/C75*100</f>
        <v>100</v>
      </c>
      <c r="F75" s="265" t="e">
        <f>(D75-G75)/G75*100</f>
        <v>#DIV/0!</v>
      </c>
    </row>
    <row r="76" spans="1:6" ht="21.75" customHeight="1">
      <c r="A76" s="267" t="s">
        <v>135</v>
      </c>
      <c r="B76" s="263"/>
      <c r="C76" s="263">
        <v>909</v>
      </c>
      <c r="D76" s="263">
        <v>909</v>
      </c>
      <c r="E76" s="160"/>
      <c r="F76" s="265"/>
    </row>
    <row r="77" spans="1:6" ht="21.75" customHeight="1">
      <c r="A77" s="267" t="s">
        <v>136</v>
      </c>
      <c r="B77" s="263"/>
      <c r="C77" s="263">
        <v>122</v>
      </c>
      <c r="D77" s="263">
        <v>122</v>
      </c>
      <c r="E77" s="160"/>
      <c r="F77" s="265"/>
    </row>
    <row r="78" spans="1:6" ht="21.75" customHeight="1">
      <c r="A78" s="267" t="s">
        <v>137</v>
      </c>
      <c r="B78" s="263"/>
      <c r="C78" s="263">
        <v>72</v>
      </c>
      <c r="D78" s="263">
        <v>72</v>
      </c>
      <c r="E78" s="160"/>
      <c r="F78" s="265"/>
    </row>
    <row r="79" spans="1:6" ht="21.75" customHeight="1">
      <c r="A79" s="267" t="s">
        <v>138</v>
      </c>
      <c r="B79" s="263"/>
      <c r="C79" s="263">
        <v>15</v>
      </c>
      <c r="D79" s="263">
        <v>15</v>
      </c>
      <c r="E79" s="160"/>
      <c r="F79" s="265"/>
    </row>
    <row r="80" spans="1:6" ht="21.75" customHeight="1">
      <c r="A80" s="267" t="s">
        <v>139</v>
      </c>
      <c r="B80" s="263"/>
      <c r="C80" s="263">
        <v>1</v>
      </c>
      <c r="D80" s="263">
        <v>1</v>
      </c>
      <c r="E80" s="160"/>
      <c r="F80" s="265"/>
    </row>
    <row r="81" spans="1:7" ht="21.75" customHeight="1">
      <c r="A81" s="267" t="s">
        <v>140</v>
      </c>
      <c r="B81" s="263">
        <v>1204</v>
      </c>
      <c r="C81" s="263">
        <v>4688</v>
      </c>
      <c r="D81" s="263">
        <v>4688</v>
      </c>
      <c r="E81" s="160">
        <f aca="true" t="shared" si="8" ref="E81:E100">D81/C81*100</f>
        <v>100</v>
      </c>
      <c r="F81" s="265">
        <f>(D81-G81)/G81*100</f>
        <v>39.35790725326992</v>
      </c>
      <c r="G81" s="4">
        <v>3364</v>
      </c>
    </row>
    <row r="82" spans="1:7" ht="21.75" customHeight="1">
      <c r="A82" s="267" t="s">
        <v>141</v>
      </c>
      <c r="B82" s="263">
        <v>1204</v>
      </c>
      <c r="C82" s="263">
        <v>4688</v>
      </c>
      <c r="D82" s="263">
        <v>4688</v>
      </c>
      <c r="E82" s="160">
        <f t="shared" si="8"/>
        <v>100</v>
      </c>
      <c r="F82" s="265">
        <f>(D82-G82)/G82*100</f>
        <v>39.35790725326992</v>
      </c>
      <c r="G82" s="4">
        <v>3364</v>
      </c>
    </row>
    <row r="83" spans="1:256" s="232" customFormat="1" ht="21.75" customHeight="1">
      <c r="A83" s="143" t="s">
        <v>142</v>
      </c>
      <c r="B83" s="261">
        <v>5</v>
      </c>
      <c r="C83" s="261">
        <v>2</v>
      </c>
      <c r="D83" s="261">
        <v>2</v>
      </c>
      <c r="E83" s="271">
        <f t="shared" si="8"/>
        <v>100</v>
      </c>
      <c r="F83" s="260"/>
      <c r="G83" s="4">
        <v>3</v>
      </c>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row>
    <row r="84" spans="1:256" s="230" customFormat="1" ht="21.75" customHeight="1">
      <c r="A84" s="143" t="s">
        <v>143</v>
      </c>
      <c r="B84" s="261">
        <v>8990</v>
      </c>
      <c r="C84" s="261">
        <v>5301</v>
      </c>
      <c r="D84" s="261">
        <v>5301</v>
      </c>
      <c r="E84" s="271">
        <f t="shared" si="8"/>
        <v>100</v>
      </c>
      <c r="F84" s="260">
        <f aca="true" t="shared" si="9" ref="F84:F96">(D84-G84)/G84*100</f>
        <v>-9.02694353869916</v>
      </c>
      <c r="G84" s="4">
        <v>5827</v>
      </c>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row>
    <row r="85" spans="1:256" s="232" customFormat="1" ht="21.75" customHeight="1">
      <c r="A85" s="143" t="s">
        <v>144</v>
      </c>
      <c r="B85" s="261">
        <f>B86+B89+B94+B96</f>
        <v>16411</v>
      </c>
      <c r="C85" s="261">
        <v>17048</v>
      </c>
      <c r="D85" s="261">
        <v>17048</v>
      </c>
      <c r="E85" s="271">
        <f t="shared" si="8"/>
        <v>100</v>
      </c>
      <c r="F85" s="260">
        <f t="shared" si="9"/>
        <v>-4.203191728478309</v>
      </c>
      <c r="G85" s="4">
        <v>17796</v>
      </c>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row>
    <row r="86" spans="1:7" ht="21.75" customHeight="1">
      <c r="A86" s="267" t="s">
        <v>145</v>
      </c>
      <c r="B86" s="263">
        <v>123</v>
      </c>
      <c r="C86" s="263">
        <v>103</v>
      </c>
      <c r="D86" s="263">
        <v>103</v>
      </c>
      <c r="E86" s="160">
        <f t="shared" si="8"/>
        <v>100</v>
      </c>
      <c r="F86" s="265">
        <f t="shared" si="9"/>
        <v>-26.95035460992908</v>
      </c>
      <c r="G86" s="4">
        <v>141</v>
      </c>
    </row>
    <row r="87" spans="1:7" ht="21.75" customHeight="1">
      <c r="A87" s="266" t="s">
        <v>86</v>
      </c>
      <c r="B87" s="263">
        <v>107</v>
      </c>
      <c r="C87" s="263">
        <v>89</v>
      </c>
      <c r="D87" s="263">
        <v>89</v>
      </c>
      <c r="E87" s="160">
        <f t="shared" si="8"/>
        <v>100</v>
      </c>
      <c r="F87" s="265">
        <f t="shared" si="9"/>
        <v>-29.365079365079367</v>
      </c>
      <c r="G87" s="4">
        <v>126</v>
      </c>
    </row>
    <row r="88" spans="1:7" ht="21.75" customHeight="1">
      <c r="A88" s="266" t="s">
        <v>87</v>
      </c>
      <c r="B88" s="263">
        <v>16</v>
      </c>
      <c r="C88" s="263">
        <v>14</v>
      </c>
      <c r="D88" s="263">
        <v>14</v>
      </c>
      <c r="E88" s="160">
        <f t="shared" si="8"/>
        <v>100</v>
      </c>
      <c r="F88" s="265">
        <f t="shared" si="9"/>
        <v>-6.666666666666667</v>
      </c>
      <c r="G88" s="4">
        <v>15</v>
      </c>
    </row>
    <row r="89" spans="1:7" ht="21.75" customHeight="1">
      <c r="A89" s="266" t="s">
        <v>146</v>
      </c>
      <c r="B89" s="263">
        <v>15404</v>
      </c>
      <c r="C89" s="263">
        <v>15797</v>
      </c>
      <c r="D89" s="263">
        <v>15797</v>
      </c>
      <c r="E89" s="160">
        <f t="shared" si="8"/>
        <v>100</v>
      </c>
      <c r="F89" s="265">
        <f t="shared" si="9"/>
        <v>-5.128821091826317</v>
      </c>
      <c r="G89" s="4">
        <v>16651</v>
      </c>
    </row>
    <row r="90" spans="1:7" ht="21.75" customHeight="1">
      <c r="A90" s="266" t="s">
        <v>147</v>
      </c>
      <c r="B90" s="263">
        <v>3</v>
      </c>
      <c r="C90" s="263">
        <v>41</v>
      </c>
      <c r="D90" s="263">
        <v>41</v>
      </c>
      <c r="E90" s="160">
        <f t="shared" si="8"/>
        <v>100</v>
      </c>
      <c r="F90" s="265">
        <f t="shared" si="9"/>
        <v>-77.09497206703911</v>
      </c>
      <c r="G90" s="4">
        <v>179</v>
      </c>
    </row>
    <row r="91" spans="1:7" ht="21.75" customHeight="1">
      <c r="A91" s="266" t="s">
        <v>148</v>
      </c>
      <c r="B91" s="263">
        <v>6943</v>
      </c>
      <c r="C91" s="263">
        <v>6915</v>
      </c>
      <c r="D91" s="263">
        <v>6915</v>
      </c>
      <c r="E91" s="160">
        <f t="shared" si="8"/>
        <v>100</v>
      </c>
      <c r="F91" s="265">
        <f t="shared" si="9"/>
        <v>-20.735900962861074</v>
      </c>
      <c r="G91" s="4">
        <v>8724</v>
      </c>
    </row>
    <row r="92" spans="1:7" ht="21.75" customHeight="1">
      <c r="A92" s="267" t="s">
        <v>149</v>
      </c>
      <c r="B92" s="263">
        <v>4444</v>
      </c>
      <c r="C92" s="263">
        <v>4588</v>
      </c>
      <c r="D92" s="263">
        <v>4588</v>
      </c>
      <c r="E92" s="160">
        <f t="shared" si="8"/>
        <v>100</v>
      </c>
      <c r="F92" s="265">
        <f t="shared" si="9"/>
        <v>13.648749071092395</v>
      </c>
      <c r="G92" s="4">
        <v>4037</v>
      </c>
    </row>
    <row r="93" spans="1:7" ht="21.75" customHeight="1">
      <c r="A93" s="266" t="s">
        <v>150</v>
      </c>
      <c r="B93" s="263">
        <v>4014</v>
      </c>
      <c r="C93" s="263">
        <v>4253</v>
      </c>
      <c r="D93" s="263">
        <v>4253</v>
      </c>
      <c r="E93" s="160">
        <f t="shared" si="8"/>
        <v>100</v>
      </c>
      <c r="F93" s="265">
        <f t="shared" si="9"/>
        <v>14.605227701428186</v>
      </c>
      <c r="G93" s="4">
        <v>3711</v>
      </c>
    </row>
    <row r="94" spans="1:7" ht="21.75" customHeight="1">
      <c r="A94" s="267" t="s">
        <v>151</v>
      </c>
      <c r="B94" s="263">
        <v>247</v>
      </c>
      <c r="C94" s="263">
        <v>42</v>
      </c>
      <c r="D94" s="263">
        <v>42</v>
      </c>
      <c r="E94" s="160">
        <f t="shared" si="8"/>
        <v>100</v>
      </c>
      <c r="F94" s="265">
        <f t="shared" si="9"/>
        <v>-78.23834196891191</v>
      </c>
      <c r="G94" s="4">
        <v>193</v>
      </c>
    </row>
    <row r="95" spans="1:7" ht="21.75" customHeight="1">
      <c r="A95" s="267" t="s">
        <v>152</v>
      </c>
      <c r="B95" s="263">
        <v>247</v>
      </c>
      <c r="C95" s="263">
        <v>42</v>
      </c>
      <c r="D95" s="263">
        <v>42</v>
      </c>
      <c r="E95" s="160">
        <f t="shared" si="8"/>
        <v>100</v>
      </c>
      <c r="F95" s="265">
        <f t="shared" si="9"/>
        <v>-78.23834196891191</v>
      </c>
      <c r="G95" s="4">
        <v>193</v>
      </c>
    </row>
    <row r="96" spans="1:7" ht="21.75" customHeight="1">
      <c r="A96" s="262" t="s">
        <v>153</v>
      </c>
      <c r="B96" s="263">
        <v>637</v>
      </c>
      <c r="C96" s="263">
        <v>1106</v>
      </c>
      <c r="D96" s="263">
        <v>1106</v>
      </c>
      <c r="E96" s="160">
        <f t="shared" si="8"/>
        <v>100</v>
      </c>
      <c r="F96" s="265">
        <f t="shared" si="9"/>
        <v>36.37484586929716</v>
      </c>
      <c r="G96" s="4">
        <v>811</v>
      </c>
    </row>
    <row r="97" spans="1:7" ht="21.75" customHeight="1">
      <c r="A97" s="267" t="s">
        <v>154</v>
      </c>
      <c r="C97" s="263">
        <v>0</v>
      </c>
      <c r="D97" s="263">
        <v>0</v>
      </c>
      <c r="E97" s="160"/>
      <c r="F97" s="265"/>
      <c r="G97" s="4">
        <v>100</v>
      </c>
    </row>
    <row r="98" spans="1:7" ht="21.75" customHeight="1">
      <c r="A98" s="267" t="s">
        <v>155</v>
      </c>
      <c r="B98" s="263">
        <v>0</v>
      </c>
      <c r="C98" s="263">
        <v>0</v>
      </c>
      <c r="D98" s="263">
        <v>0</v>
      </c>
      <c r="E98" s="160"/>
      <c r="F98" s="265"/>
      <c r="G98" s="4">
        <v>151</v>
      </c>
    </row>
    <row r="99" spans="1:7" ht="21.75" customHeight="1">
      <c r="A99" s="266" t="s">
        <v>156</v>
      </c>
      <c r="B99" s="263">
        <v>637</v>
      </c>
      <c r="C99" s="263">
        <v>1106</v>
      </c>
      <c r="D99" s="263">
        <v>1106</v>
      </c>
      <c r="E99" s="160">
        <f t="shared" si="8"/>
        <v>100</v>
      </c>
      <c r="F99" s="265">
        <f>(D99-G99)/G99*100</f>
        <v>97.5</v>
      </c>
      <c r="G99" s="4">
        <v>560</v>
      </c>
    </row>
    <row r="100" spans="1:256" s="232" customFormat="1" ht="21.75" customHeight="1">
      <c r="A100" s="143" t="s">
        <v>157</v>
      </c>
      <c r="B100" s="261">
        <v>10020</v>
      </c>
      <c r="C100" s="261">
        <v>20734</v>
      </c>
      <c r="D100" s="261">
        <v>20734</v>
      </c>
      <c r="E100" s="271">
        <f t="shared" si="8"/>
        <v>100</v>
      </c>
      <c r="F100" s="260">
        <f>(D100-G100)/G100*100</f>
        <v>-28.513308509171146</v>
      </c>
      <c r="G100" s="4">
        <v>29004</v>
      </c>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row>
    <row r="101" spans="1:256" s="232" customFormat="1" ht="21.75" customHeight="1">
      <c r="A101" s="143" t="s">
        <v>158</v>
      </c>
      <c r="B101" s="261">
        <v>20</v>
      </c>
      <c r="C101" s="261">
        <v>63</v>
      </c>
      <c r="D101" s="263">
        <v>63</v>
      </c>
      <c r="E101" s="271"/>
      <c r="F101" s="260"/>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row>
    <row r="102" spans="1:256" s="232" customFormat="1" ht="21.75" customHeight="1">
      <c r="A102" s="143" t="s">
        <v>159</v>
      </c>
      <c r="B102" s="261">
        <v>20</v>
      </c>
      <c r="C102" s="261">
        <v>63</v>
      </c>
      <c r="D102" s="263">
        <v>63</v>
      </c>
      <c r="E102" s="271"/>
      <c r="F102" s="260"/>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c r="IV102" s="4"/>
    </row>
    <row r="103" spans="1:7" ht="21.75" customHeight="1">
      <c r="A103" s="267" t="s">
        <v>160</v>
      </c>
      <c r="B103" s="263"/>
      <c r="C103" s="263">
        <v>1862</v>
      </c>
      <c r="D103" s="263">
        <v>1862</v>
      </c>
      <c r="E103" s="160">
        <f aca="true" t="shared" si="10" ref="E103:E116">D103/C103*100</f>
        <v>100</v>
      </c>
      <c r="F103" s="265">
        <f>(D103-G103)/G103*100</f>
        <v>58.603066439523</v>
      </c>
      <c r="G103" s="4">
        <v>1174</v>
      </c>
    </row>
    <row r="104" spans="1:7" ht="21.75" customHeight="1">
      <c r="A104" s="266" t="s">
        <v>161</v>
      </c>
      <c r="B104" s="263"/>
      <c r="C104" s="263">
        <v>100</v>
      </c>
      <c r="D104" s="263">
        <v>100</v>
      </c>
      <c r="E104" s="160">
        <f t="shared" si="10"/>
        <v>100</v>
      </c>
      <c r="F104" s="265"/>
      <c r="G104" s="4">
        <v>824</v>
      </c>
    </row>
    <row r="105" spans="1:7" ht="21.75" customHeight="1">
      <c r="A105" s="267" t="s">
        <v>162</v>
      </c>
      <c r="B105" s="263"/>
      <c r="C105" s="263">
        <v>1762</v>
      </c>
      <c r="D105" s="263">
        <v>1762</v>
      </c>
      <c r="E105" s="160">
        <f t="shared" si="10"/>
        <v>100</v>
      </c>
      <c r="F105" s="265">
        <f>(D105-G105)/G105*100</f>
        <v>403.42857142857144</v>
      </c>
      <c r="G105" s="4">
        <v>350</v>
      </c>
    </row>
    <row r="106" spans="1:7" ht="21.75" customHeight="1">
      <c r="A106" s="267" t="s">
        <v>163</v>
      </c>
      <c r="B106" s="263"/>
      <c r="C106" s="263">
        <v>6318</v>
      </c>
      <c r="D106" s="263">
        <v>6318</v>
      </c>
      <c r="E106" s="160">
        <f t="shared" si="10"/>
        <v>100</v>
      </c>
      <c r="F106" s="265">
        <f>(D106-G106)/G106*100</f>
        <v>-57.705181416521626</v>
      </c>
      <c r="G106" s="4">
        <v>14938</v>
      </c>
    </row>
    <row r="107" spans="1:7" ht="21.75" customHeight="1">
      <c r="A107" s="266" t="s">
        <v>164</v>
      </c>
      <c r="B107" s="263"/>
      <c r="C107" s="263">
        <v>5410</v>
      </c>
      <c r="D107" s="263">
        <v>5410</v>
      </c>
      <c r="E107" s="160">
        <f t="shared" si="10"/>
        <v>100</v>
      </c>
      <c r="F107" s="265">
        <f>(D107-G107)/G107*100</f>
        <v>-48.0806142034549</v>
      </c>
      <c r="G107" s="4">
        <v>10420</v>
      </c>
    </row>
    <row r="108" spans="1:7" ht="21.75" customHeight="1">
      <c r="A108" s="267" t="s">
        <v>165</v>
      </c>
      <c r="B108" s="263"/>
      <c r="C108" s="263">
        <v>908</v>
      </c>
      <c r="D108" s="263">
        <v>908</v>
      </c>
      <c r="E108" s="160">
        <f t="shared" si="10"/>
        <v>100</v>
      </c>
      <c r="F108" s="265">
        <f>(D108-G108)/G108*100</f>
        <v>-79.90261177512174</v>
      </c>
      <c r="G108" s="4">
        <v>4518</v>
      </c>
    </row>
    <row r="109" spans="1:7" ht="21.75" customHeight="1">
      <c r="A109" s="267" t="s">
        <v>166</v>
      </c>
      <c r="B109" s="263"/>
      <c r="C109" s="263">
        <v>61</v>
      </c>
      <c r="D109" s="263">
        <v>61</v>
      </c>
      <c r="E109" s="160">
        <f t="shared" si="10"/>
        <v>100</v>
      </c>
      <c r="F109" s="265"/>
      <c r="G109" s="4">
        <v>110</v>
      </c>
    </row>
    <row r="110" spans="1:7" ht="21.75" customHeight="1">
      <c r="A110" s="266" t="s">
        <v>167</v>
      </c>
      <c r="B110" s="263"/>
      <c r="C110" s="263">
        <v>61</v>
      </c>
      <c r="D110" s="263">
        <v>61</v>
      </c>
      <c r="E110" s="160">
        <f t="shared" si="10"/>
        <v>100</v>
      </c>
      <c r="F110" s="265"/>
      <c r="G110" s="4">
        <v>110</v>
      </c>
    </row>
    <row r="111" spans="1:7" ht="21.75" customHeight="1">
      <c r="A111" s="266" t="s">
        <v>168</v>
      </c>
      <c r="B111" s="263">
        <v>10000</v>
      </c>
      <c r="C111" s="263">
        <v>12430</v>
      </c>
      <c r="D111" s="263">
        <v>12430</v>
      </c>
      <c r="E111" s="160">
        <f t="shared" si="10"/>
        <v>100</v>
      </c>
      <c r="F111" s="265">
        <f>(D111-G111)/G111*100</f>
        <v>-2.6167345659667816</v>
      </c>
      <c r="G111" s="4">
        <v>12764</v>
      </c>
    </row>
    <row r="112" spans="1:7" ht="21.75" customHeight="1">
      <c r="A112" s="267" t="s">
        <v>169</v>
      </c>
      <c r="B112" s="263">
        <v>10000</v>
      </c>
      <c r="C112" s="263">
        <v>12430</v>
      </c>
      <c r="D112" s="263">
        <v>12430</v>
      </c>
      <c r="E112" s="160">
        <f t="shared" si="10"/>
        <v>100</v>
      </c>
      <c r="F112" s="265">
        <f>(D112-G112)/G112*100</f>
        <v>-2.6167345659667816</v>
      </c>
      <c r="G112" s="4">
        <v>12764</v>
      </c>
    </row>
    <row r="113" spans="1:256" s="232" customFormat="1" ht="21.75" customHeight="1">
      <c r="A113" s="143" t="s">
        <v>170</v>
      </c>
      <c r="B113" s="261">
        <v>611</v>
      </c>
      <c r="C113" s="261">
        <v>523</v>
      </c>
      <c r="D113" s="261">
        <v>523</v>
      </c>
      <c r="E113" s="271">
        <f t="shared" si="10"/>
        <v>100</v>
      </c>
      <c r="F113" s="260">
        <f>(D113-G113)/G113*100</f>
        <v>106.71936758893281</v>
      </c>
      <c r="G113" s="4">
        <v>253</v>
      </c>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c r="IT113" s="4"/>
      <c r="IU113" s="4"/>
      <c r="IV113" s="4"/>
    </row>
    <row r="114" spans="1:7" ht="21.75" customHeight="1">
      <c r="A114" s="52" t="s">
        <v>171</v>
      </c>
      <c r="B114" s="263">
        <v>527</v>
      </c>
      <c r="C114" s="263">
        <v>522</v>
      </c>
      <c r="D114" s="263">
        <v>522</v>
      </c>
      <c r="E114" s="160">
        <f t="shared" si="10"/>
        <v>100</v>
      </c>
      <c r="F114" s="265">
        <f>(D114-G114)/G114*100</f>
        <v>117.5</v>
      </c>
      <c r="G114" s="4">
        <v>240</v>
      </c>
    </row>
    <row r="115" spans="1:7" ht="21.75" customHeight="1">
      <c r="A115" s="52" t="s">
        <v>86</v>
      </c>
      <c r="B115" s="263">
        <v>15</v>
      </c>
      <c r="C115" s="263">
        <v>4</v>
      </c>
      <c r="D115" s="263">
        <v>4</v>
      </c>
      <c r="E115" s="160">
        <f t="shared" si="10"/>
        <v>100</v>
      </c>
      <c r="F115" s="265">
        <f>(D115-G115)/G115*100</f>
        <v>-63.63636363636363</v>
      </c>
      <c r="G115" s="4">
        <v>11</v>
      </c>
    </row>
    <row r="116" spans="1:7" ht="21.75" customHeight="1">
      <c r="A116" s="52" t="s">
        <v>87</v>
      </c>
      <c r="B116" s="263">
        <v>3</v>
      </c>
      <c r="C116" s="263">
        <v>2</v>
      </c>
      <c r="D116" s="263">
        <v>2</v>
      </c>
      <c r="E116" s="160">
        <f t="shared" si="10"/>
        <v>100</v>
      </c>
      <c r="F116" s="265"/>
      <c r="G116" s="4">
        <v>1</v>
      </c>
    </row>
    <row r="117" spans="1:6" ht="21.75" customHeight="1">
      <c r="A117" s="60" t="s">
        <v>172</v>
      </c>
      <c r="B117" s="263">
        <v>1</v>
      </c>
      <c r="C117" s="263">
        <v>9</v>
      </c>
      <c r="D117" s="263">
        <v>9</v>
      </c>
      <c r="E117" s="160"/>
      <c r="F117" s="265"/>
    </row>
    <row r="118" spans="1:6" ht="21.75" customHeight="1">
      <c r="A118" s="52" t="s">
        <v>173</v>
      </c>
      <c r="B118" s="263"/>
      <c r="C118" s="263">
        <v>18</v>
      </c>
      <c r="D118" s="263">
        <v>18</v>
      </c>
      <c r="E118" s="160"/>
      <c r="F118" s="265"/>
    </row>
    <row r="119" spans="1:7" ht="21.75" customHeight="1">
      <c r="A119" s="52" t="s">
        <v>174</v>
      </c>
      <c r="B119" s="263">
        <v>508</v>
      </c>
      <c r="C119" s="263">
        <v>489</v>
      </c>
      <c r="D119" s="263">
        <v>489</v>
      </c>
      <c r="E119" s="160">
        <f>D119/C119*100</f>
        <v>100</v>
      </c>
      <c r="F119" s="265">
        <f>(D119-G119)/G119*100</f>
        <v>115.41850220264318</v>
      </c>
      <c r="G119" s="4">
        <v>227</v>
      </c>
    </row>
    <row r="120" spans="1:7" ht="21.75" customHeight="1">
      <c r="A120" s="52" t="s">
        <v>175</v>
      </c>
      <c r="B120" s="263">
        <v>7</v>
      </c>
      <c r="C120" s="263">
        <v>5</v>
      </c>
      <c r="D120" s="263">
        <v>5</v>
      </c>
      <c r="E120" s="160">
        <f>D120/C120*100</f>
        <v>100</v>
      </c>
      <c r="F120" s="265">
        <f>(D120-G120)/G120*100</f>
        <v>0</v>
      </c>
      <c r="G120" s="4">
        <v>5</v>
      </c>
    </row>
    <row r="121" spans="1:7" ht="21.75" customHeight="1">
      <c r="A121" s="52" t="s">
        <v>87</v>
      </c>
      <c r="B121" s="263">
        <v>7</v>
      </c>
      <c r="C121" s="263">
        <v>1</v>
      </c>
      <c r="D121" s="263">
        <v>1</v>
      </c>
      <c r="E121" s="160">
        <f>D121/C121*100</f>
        <v>100</v>
      </c>
      <c r="F121" s="265">
        <f>(D121-G121)/G121*100</f>
        <v>0</v>
      </c>
      <c r="G121" s="4">
        <v>1</v>
      </c>
    </row>
    <row r="122" spans="1:6" ht="21.75" customHeight="1">
      <c r="A122" s="52" t="s">
        <v>176</v>
      </c>
      <c r="B122" s="263">
        <v>10</v>
      </c>
      <c r="C122" s="263"/>
      <c r="D122" s="263"/>
      <c r="E122" s="160"/>
      <c r="F122" s="265"/>
    </row>
    <row r="123" spans="1:6" ht="21.75" customHeight="1">
      <c r="A123" s="52" t="s">
        <v>86</v>
      </c>
      <c r="B123" s="263">
        <v>10</v>
      </c>
      <c r="C123" s="263"/>
      <c r="D123" s="263"/>
      <c r="E123" s="160"/>
      <c r="F123" s="265"/>
    </row>
    <row r="124" spans="1:256" s="232" customFormat="1" ht="21.75" customHeight="1">
      <c r="A124" s="143" t="s">
        <v>177</v>
      </c>
      <c r="B124" s="261">
        <v>5962</v>
      </c>
      <c r="C124" s="261">
        <v>9028</v>
      </c>
      <c r="D124" s="261">
        <v>9028</v>
      </c>
      <c r="E124" s="271">
        <f>D124/C124*100</f>
        <v>100</v>
      </c>
      <c r="F124" s="260">
        <f>(D124-G124)/G124*100</f>
        <v>8.535705698485213</v>
      </c>
      <c r="G124" s="4">
        <v>8318</v>
      </c>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c r="IM124" s="4"/>
      <c r="IN124" s="4"/>
      <c r="IO124" s="4"/>
      <c r="IP124" s="4"/>
      <c r="IQ124" s="4"/>
      <c r="IR124" s="4"/>
      <c r="IS124" s="4"/>
      <c r="IT124" s="4"/>
      <c r="IU124" s="4"/>
      <c r="IV124" s="4"/>
    </row>
    <row r="125" spans="1:7" ht="21.75" customHeight="1">
      <c r="A125" s="52" t="s">
        <v>178</v>
      </c>
      <c r="B125" s="263">
        <v>82</v>
      </c>
      <c r="C125" s="263">
        <v>126</v>
      </c>
      <c r="D125" s="263">
        <v>126</v>
      </c>
      <c r="E125" s="160">
        <f>D125/C125*100</f>
        <v>100</v>
      </c>
      <c r="F125" s="265">
        <f>(D125-G125)/G125*100</f>
        <v>-80.85106382978722</v>
      </c>
      <c r="G125" s="4">
        <v>658</v>
      </c>
    </row>
    <row r="126" spans="1:7" ht="21.75" customHeight="1">
      <c r="A126" s="52" t="s">
        <v>87</v>
      </c>
      <c r="B126" s="263">
        <v>10</v>
      </c>
      <c r="C126" s="263">
        <v>5</v>
      </c>
      <c r="D126" s="263">
        <v>5</v>
      </c>
      <c r="E126" s="160">
        <f>D126/C126*100</f>
        <v>100</v>
      </c>
      <c r="F126" s="265"/>
      <c r="G126" s="4">
        <v>606</v>
      </c>
    </row>
    <row r="127" spans="1:6" ht="21.75" customHeight="1">
      <c r="A127" s="52" t="s">
        <v>179</v>
      </c>
      <c r="B127" s="263">
        <v>31</v>
      </c>
      <c r="C127" s="263">
        <v>39</v>
      </c>
      <c r="D127" s="263">
        <v>39</v>
      </c>
      <c r="E127" s="160"/>
      <c r="F127" s="265"/>
    </row>
    <row r="128" spans="1:7" ht="21.75" customHeight="1">
      <c r="A128" s="52" t="s">
        <v>180</v>
      </c>
      <c r="B128" s="263">
        <v>37</v>
      </c>
      <c r="C128" s="263">
        <v>65</v>
      </c>
      <c r="D128" s="263">
        <v>65</v>
      </c>
      <c r="E128" s="160">
        <f>D128/C128*100</f>
        <v>100</v>
      </c>
      <c r="F128" s="265">
        <f>(D128-G128)/G128*100</f>
        <v>109.6774193548387</v>
      </c>
      <c r="G128" s="4">
        <v>31</v>
      </c>
    </row>
    <row r="129" spans="1:7" ht="21.75" customHeight="1">
      <c r="A129" s="52" t="s">
        <v>181</v>
      </c>
      <c r="B129" s="263">
        <v>4</v>
      </c>
      <c r="C129" s="263">
        <v>17</v>
      </c>
      <c r="D129" s="263">
        <v>17</v>
      </c>
      <c r="E129" s="160">
        <f>D129/C129*100</f>
        <v>100</v>
      </c>
      <c r="F129" s="265">
        <f>(D129-G129)/G129*100</f>
        <v>41.66666666666667</v>
      </c>
      <c r="G129" s="4">
        <v>12</v>
      </c>
    </row>
    <row r="130" spans="1:7" ht="21.75" customHeight="1">
      <c r="A130" s="269" t="s">
        <v>182</v>
      </c>
      <c r="B130" s="263">
        <v>1027</v>
      </c>
      <c r="C130" s="263">
        <v>1066</v>
      </c>
      <c r="D130" s="263">
        <v>1066</v>
      </c>
      <c r="E130" s="160">
        <f>D130/C130*100</f>
        <v>100</v>
      </c>
      <c r="F130" s="265">
        <f>(D130-G130)/G130*100</f>
        <v>-9.430756159728123</v>
      </c>
      <c r="G130" s="4">
        <v>1177</v>
      </c>
    </row>
    <row r="131" spans="1:7" ht="21.75" customHeight="1">
      <c r="A131" s="52" t="s">
        <v>86</v>
      </c>
      <c r="B131" s="263">
        <v>613</v>
      </c>
      <c r="C131" s="263">
        <v>523</v>
      </c>
      <c r="D131" s="263">
        <v>523</v>
      </c>
      <c r="E131" s="160">
        <f>D131/C131*100</f>
        <v>100</v>
      </c>
      <c r="F131" s="265">
        <f>(D131-G131)/G131*100</f>
        <v>-23.982558139534884</v>
      </c>
      <c r="G131" s="4">
        <v>688</v>
      </c>
    </row>
    <row r="132" spans="1:7" ht="21.75" customHeight="1">
      <c r="A132" s="52" t="s">
        <v>87</v>
      </c>
      <c r="B132" s="263">
        <v>31</v>
      </c>
      <c r="C132" s="263">
        <v>14</v>
      </c>
      <c r="D132" s="263">
        <v>14</v>
      </c>
      <c r="E132" s="160">
        <f>D132/C132*100</f>
        <v>100</v>
      </c>
      <c r="F132" s="265">
        <f>(D132-G132)/G132*100</f>
        <v>7.6923076923076925</v>
      </c>
      <c r="G132" s="4">
        <v>13</v>
      </c>
    </row>
    <row r="133" spans="1:256" s="231" customFormat="1" ht="21.75" customHeight="1">
      <c r="A133" s="52" t="s">
        <v>183</v>
      </c>
      <c r="B133" s="263">
        <v>108</v>
      </c>
      <c r="C133" s="263">
        <v>85</v>
      </c>
      <c r="D133" s="263">
        <v>85</v>
      </c>
      <c r="E133" s="160">
        <f aca="true" t="shared" si="11" ref="E133:E143">D133/C133*100</f>
        <v>100</v>
      </c>
      <c r="F133" s="265"/>
      <c r="G133" s="4">
        <v>111</v>
      </c>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c r="IT133" s="4"/>
      <c r="IU133" s="4"/>
      <c r="IV133" s="4"/>
    </row>
    <row r="134" spans="1:7" ht="21.75" customHeight="1">
      <c r="A134" s="52" t="s">
        <v>184</v>
      </c>
      <c r="B134" s="263">
        <v>1</v>
      </c>
      <c r="C134" s="263">
        <v>297</v>
      </c>
      <c r="D134" s="263">
        <v>297</v>
      </c>
      <c r="E134" s="160">
        <f t="shared" si="11"/>
        <v>100</v>
      </c>
      <c r="F134" s="265">
        <f aca="true" t="shared" si="12" ref="F134:F140">(D134-G134)/G134*100</f>
        <v>98</v>
      </c>
      <c r="G134" s="4">
        <v>150</v>
      </c>
    </row>
    <row r="135" spans="1:256" s="231" customFormat="1" ht="21.75" customHeight="1">
      <c r="A135" s="52" t="s">
        <v>185</v>
      </c>
      <c r="B135" s="263">
        <v>274</v>
      </c>
      <c r="C135" s="263">
        <v>147</v>
      </c>
      <c r="D135" s="263">
        <v>147</v>
      </c>
      <c r="E135" s="160">
        <f t="shared" si="11"/>
        <v>100</v>
      </c>
      <c r="F135" s="265">
        <f t="shared" si="12"/>
        <v>-5.769230769230769</v>
      </c>
      <c r="G135" s="4">
        <v>156</v>
      </c>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c r="IQ135" s="4"/>
      <c r="IR135" s="4"/>
      <c r="IS135" s="4"/>
      <c r="IT135" s="4"/>
      <c r="IU135" s="4"/>
      <c r="IV135" s="4"/>
    </row>
    <row r="136" spans="1:7" ht="21.75" customHeight="1">
      <c r="A136" s="269" t="s">
        <v>186</v>
      </c>
      <c r="B136" s="263">
        <v>2408</v>
      </c>
      <c r="C136" s="263">
        <v>1821</v>
      </c>
      <c r="D136" s="263">
        <v>1821</v>
      </c>
      <c r="E136" s="160">
        <f t="shared" si="11"/>
        <v>100</v>
      </c>
      <c r="F136" s="265">
        <f t="shared" si="12"/>
        <v>-20.653594771241828</v>
      </c>
      <c r="G136" s="4">
        <v>2295</v>
      </c>
    </row>
    <row r="137" spans="1:7" ht="21.75" customHeight="1">
      <c r="A137" s="52" t="s">
        <v>187</v>
      </c>
      <c r="B137" s="263">
        <v>1269</v>
      </c>
      <c r="C137" s="263">
        <v>643</v>
      </c>
      <c r="D137" s="263">
        <v>643</v>
      </c>
      <c r="E137" s="160">
        <f t="shared" si="11"/>
        <v>100</v>
      </c>
      <c r="F137" s="265">
        <f t="shared" si="12"/>
        <v>80.6179775280899</v>
      </c>
      <c r="G137" s="4">
        <v>356</v>
      </c>
    </row>
    <row r="138" spans="1:7" ht="21.75" customHeight="1">
      <c r="A138" s="52" t="s">
        <v>188</v>
      </c>
      <c r="B138" s="263">
        <v>26</v>
      </c>
      <c r="C138" s="263">
        <v>3</v>
      </c>
      <c r="D138" s="263">
        <v>3</v>
      </c>
      <c r="E138" s="160">
        <f t="shared" si="11"/>
        <v>100</v>
      </c>
      <c r="F138" s="265">
        <f t="shared" si="12"/>
        <v>0</v>
      </c>
      <c r="G138" s="4">
        <v>3</v>
      </c>
    </row>
    <row r="139" spans="1:7" ht="21.75" customHeight="1">
      <c r="A139" s="52" t="s">
        <v>189</v>
      </c>
      <c r="B139" s="263">
        <v>111</v>
      </c>
      <c r="C139" s="263">
        <v>99</v>
      </c>
      <c r="D139" s="263">
        <v>99</v>
      </c>
      <c r="E139" s="160">
        <f t="shared" si="11"/>
        <v>100</v>
      </c>
      <c r="F139" s="265">
        <f t="shared" si="12"/>
        <v>350</v>
      </c>
      <c r="G139" s="4">
        <v>22</v>
      </c>
    </row>
    <row r="140" spans="1:7" ht="33" customHeight="1">
      <c r="A140" s="52" t="s">
        <v>190</v>
      </c>
      <c r="B140" s="263">
        <v>971</v>
      </c>
      <c r="C140" s="263">
        <v>853</v>
      </c>
      <c r="D140" s="263">
        <v>853</v>
      </c>
      <c r="E140" s="160">
        <f t="shared" si="11"/>
        <v>100</v>
      </c>
      <c r="F140" s="265">
        <f t="shared" si="12"/>
        <v>-4.264870931537598</v>
      </c>
      <c r="G140" s="4">
        <v>891</v>
      </c>
    </row>
    <row r="141" spans="1:7" ht="21.75" customHeight="1">
      <c r="A141" s="52" t="s">
        <v>191</v>
      </c>
      <c r="B141" s="263">
        <v>31</v>
      </c>
      <c r="C141" s="263">
        <v>24</v>
      </c>
      <c r="D141" s="263">
        <v>24</v>
      </c>
      <c r="E141" s="160">
        <f t="shared" si="11"/>
        <v>100</v>
      </c>
      <c r="F141" s="265"/>
      <c r="G141" s="4">
        <v>39</v>
      </c>
    </row>
    <row r="142" spans="1:7" ht="33" customHeight="1">
      <c r="A142" s="52" t="s">
        <v>192</v>
      </c>
      <c r="B142" s="263"/>
      <c r="C142" s="263">
        <v>169</v>
      </c>
      <c r="D142" s="263">
        <v>169</v>
      </c>
      <c r="E142" s="160">
        <f t="shared" si="11"/>
        <v>100</v>
      </c>
      <c r="F142" s="265">
        <f>(D142-G142)/G142*100</f>
        <v>-78.71536523929471</v>
      </c>
      <c r="G142" s="4">
        <v>794</v>
      </c>
    </row>
    <row r="143" spans="1:7" ht="21.75" customHeight="1">
      <c r="A143" s="52" t="s">
        <v>193</v>
      </c>
      <c r="B143" s="263"/>
      <c r="C143" s="263">
        <v>190</v>
      </c>
      <c r="D143" s="263">
        <v>190</v>
      </c>
      <c r="E143" s="160">
        <f t="shared" si="11"/>
        <v>100</v>
      </c>
      <c r="F143" s="265">
        <f>(D143-G143)/G143*100</f>
        <v>0</v>
      </c>
      <c r="G143" s="4">
        <v>190</v>
      </c>
    </row>
    <row r="144" spans="1:6" ht="21.75" customHeight="1">
      <c r="A144" s="52" t="s">
        <v>194</v>
      </c>
      <c r="B144" s="263"/>
      <c r="C144" s="263">
        <v>2</v>
      </c>
      <c r="D144" s="263">
        <v>2</v>
      </c>
      <c r="E144" s="160"/>
      <c r="F144" s="265"/>
    </row>
    <row r="145" spans="1:6" ht="21.75" customHeight="1">
      <c r="A145" s="52" t="s">
        <v>195</v>
      </c>
      <c r="B145" s="263"/>
      <c r="C145" s="263">
        <v>2</v>
      </c>
      <c r="D145" s="263">
        <v>2</v>
      </c>
      <c r="E145" s="160"/>
      <c r="F145" s="265"/>
    </row>
    <row r="146" spans="1:7" ht="21.75" customHeight="1">
      <c r="A146" s="52" t="s">
        <v>196</v>
      </c>
      <c r="B146" s="263">
        <f>'[5]8.2019年一般公共预算支出预算明细表'!C120+'[5]8.2019年一般公共预算支出预算明细表'!D120</f>
        <v>40</v>
      </c>
      <c r="C146" s="263">
        <v>252</v>
      </c>
      <c r="D146" s="263">
        <v>252</v>
      </c>
      <c r="E146" s="160">
        <f aca="true" t="shared" si="13" ref="E146:E153">D146/C146*100</f>
        <v>100</v>
      </c>
      <c r="F146" s="265">
        <f>(D146-G146)/G146*100</f>
        <v>4940</v>
      </c>
      <c r="G146" s="4">
        <v>5</v>
      </c>
    </row>
    <row r="147" spans="1:7" ht="21.75" customHeight="1">
      <c r="A147" s="52" t="s">
        <v>197</v>
      </c>
      <c r="B147" s="263">
        <f>'[5]8.2019年一般公共预算支出预算明细表'!C121+'[5]8.2019年一般公共预算支出预算明细表'!D121</f>
        <v>40</v>
      </c>
      <c r="C147" s="263">
        <v>252</v>
      </c>
      <c r="D147" s="263">
        <v>252</v>
      </c>
      <c r="E147" s="160">
        <f t="shared" si="13"/>
        <v>100</v>
      </c>
      <c r="F147" s="265">
        <f>(D147-G147)/G147*100</f>
        <v>4940</v>
      </c>
      <c r="G147" s="4">
        <v>5</v>
      </c>
    </row>
    <row r="148" spans="1:7" ht="21.75" customHeight="1">
      <c r="A148" s="269" t="s">
        <v>198</v>
      </c>
      <c r="B148" s="263">
        <v>547</v>
      </c>
      <c r="C148" s="263">
        <v>1031</v>
      </c>
      <c r="D148" s="263">
        <v>1031</v>
      </c>
      <c r="E148" s="160">
        <f t="shared" si="13"/>
        <v>100</v>
      </c>
      <c r="F148" s="265">
        <f>(D148-G148)/G148*100</f>
        <v>34.595300261096604</v>
      </c>
      <c r="G148" s="4">
        <v>766</v>
      </c>
    </row>
    <row r="149" spans="1:7" ht="21.75" customHeight="1">
      <c r="A149" s="52" t="s">
        <v>199</v>
      </c>
      <c r="B149" s="263"/>
      <c r="C149" s="263">
        <v>52</v>
      </c>
      <c r="D149" s="263">
        <v>52</v>
      </c>
      <c r="E149" s="160">
        <f t="shared" si="13"/>
        <v>100</v>
      </c>
      <c r="F149" s="265"/>
      <c r="G149" s="4">
        <v>43</v>
      </c>
    </row>
    <row r="150" spans="1:7" ht="21.75" customHeight="1">
      <c r="A150" s="52" t="s">
        <v>200</v>
      </c>
      <c r="B150" s="263">
        <v>160</v>
      </c>
      <c r="C150" s="263">
        <v>155</v>
      </c>
      <c r="D150" s="263">
        <v>155</v>
      </c>
      <c r="E150" s="160">
        <f t="shared" si="13"/>
        <v>100</v>
      </c>
      <c r="F150" s="265">
        <f>(D150-G150)/G150*100</f>
        <v>9.15492957746479</v>
      </c>
      <c r="G150" s="4">
        <v>142</v>
      </c>
    </row>
    <row r="151" spans="1:7" ht="21.75" customHeight="1">
      <c r="A151" s="52" t="s">
        <v>201</v>
      </c>
      <c r="B151" s="263">
        <v>387</v>
      </c>
      <c r="C151" s="263">
        <v>824</v>
      </c>
      <c r="D151" s="263">
        <v>824</v>
      </c>
      <c r="E151" s="160">
        <f t="shared" si="13"/>
        <v>100</v>
      </c>
      <c r="F151" s="265">
        <f>(D151-G151)/G151*100</f>
        <v>41.82444061962134</v>
      </c>
      <c r="G151" s="4">
        <v>581</v>
      </c>
    </row>
    <row r="152" spans="1:7" ht="21.75" customHeight="1">
      <c r="A152" s="269" t="s">
        <v>202</v>
      </c>
      <c r="B152" s="263">
        <v>106</v>
      </c>
      <c r="C152" s="263">
        <v>88</v>
      </c>
      <c r="D152" s="263">
        <v>88</v>
      </c>
      <c r="E152" s="160">
        <f t="shared" si="13"/>
        <v>100</v>
      </c>
      <c r="F152" s="265">
        <f>(D152-G152)/G152*100</f>
        <v>-71.52103559870551</v>
      </c>
      <c r="G152" s="4">
        <v>309</v>
      </c>
    </row>
    <row r="153" spans="1:7" ht="21.75" customHeight="1">
      <c r="A153" s="52" t="s">
        <v>203</v>
      </c>
      <c r="B153" s="263">
        <v>100</v>
      </c>
      <c r="C153" s="263">
        <v>82</v>
      </c>
      <c r="D153" s="263">
        <v>82</v>
      </c>
      <c r="E153" s="160">
        <f t="shared" si="13"/>
        <v>100</v>
      </c>
      <c r="F153" s="265">
        <f>(D153-G153)/G153*100</f>
        <v>-26.785714285714285</v>
      </c>
      <c r="G153" s="4">
        <v>112</v>
      </c>
    </row>
    <row r="154" spans="1:6" ht="21.75" customHeight="1">
      <c r="A154" s="52" t="s">
        <v>119</v>
      </c>
      <c r="B154" s="263">
        <v>3</v>
      </c>
      <c r="C154" s="263">
        <v>2</v>
      </c>
      <c r="D154" s="263">
        <v>2</v>
      </c>
      <c r="E154" s="160"/>
      <c r="F154" s="265"/>
    </row>
    <row r="155" spans="1:7" ht="21.75" customHeight="1">
      <c r="A155" s="52" t="s">
        <v>204</v>
      </c>
      <c r="B155" s="263">
        <v>3</v>
      </c>
      <c r="C155" s="263">
        <v>4</v>
      </c>
      <c r="D155" s="263">
        <v>4</v>
      </c>
      <c r="E155" s="160">
        <f>D155/C155*100</f>
        <v>100</v>
      </c>
      <c r="F155" s="265">
        <f>(D155-G155)/G155*100</f>
        <v>-96.82539682539682</v>
      </c>
      <c r="G155" s="4">
        <v>126</v>
      </c>
    </row>
    <row r="156" spans="1:7" ht="21.75" customHeight="1">
      <c r="A156" s="52" t="s">
        <v>205</v>
      </c>
      <c r="B156" s="263">
        <v>699</v>
      </c>
      <c r="C156" s="263">
        <v>502</v>
      </c>
      <c r="D156" s="263">
        <v>502</v>
      </c>
      <c r="E156" s="160">
        <f>D156/C156*100</f>
        <v>100</v>
      </c>
      <c r="F156" s="265">
        <f>(D156-G156)/G156*100</f>
        <v>29.048843187660665</v>
      </c>
      <c r="G156" s="4">
        <v>389</v>
      </c>
    </row>
    <row r="157" spans="1:7" ht="21.75" customHeight="1">
      <c r="A157" s="52" t="s">
        <v>206</v>
      </c>
      <c r="B157" s="263">
        <v>5</v>
      </c>
      <c r="C157" s="263">
        <v>3</v>
      </c>
      <c r="D157" s="263">
        <v>3</v>
      </c>
      <c r="E157" s="160">
        <f>D157/C157*100</f>
        <v>100</v>
      </c>
      <c r="F157" s="265">
        <f>(D157-G157)/G157*100</f>
        <v>-25</v>
      </c>
      <c r="G157" s="4">
        <v>4</v>
      </c>
    </row>
    <row r="158" spans="1:7" ht="21.75" customHeight="1">
      <c r="A158" s="52" t="s">
        <v>207</v>
      </c>
      <c r="B158" s="263">
        <v>643</v>
      </c>
      <c r="C158" s="263">
        <v>449</v>
      </c>
      <c r="D158" s="263">
        <v>449</v>
      </c>
      <c r="E158" s="160">
        <f>D158/C158*100</f>
        <v>100</v>
      </c>
      <c r="F158" s="265">
        <f>(D158-G158)/G158*100</f>
        <v>32.84023668639053</v>
      </c>
      <c r="G158" s="4">
        <v>338</v>
      </c>
    </row>
    <row r="159" spans="1:6" ht="21.75" customHeight="1">
      <c r="A159" s="52" t="s">
        <v>208</v>
      </c>
      <c r="B159" s="263">
        <v>2</v>
      </c>
      <c r="C159" s="263"/>
      <c r="D159" s="263"/>
      <c r="E159" s="160"/>
      <c r="F159" s="265"/>
    </row>
    <row r="160" spans="1:7" ht="21.75" customHeight="1">
      <c r="A160" s="52" t="s">
        <v>209</v>
      </c>
      <c r="B160" s="263">
        <v>48</v>
      </c>
      <c r="C160" s="263">
        <v>50</v>
      </c>
      <c r="D160" s="263">
        <v>50</v>
      </c>
      <c r="E160" s="160">
        <f>D160/C160*100</f>
        <v>100</v>
      </c>
      <c r="F160" s="265">
        <f>(D160-G160)/G160*100</f>
        <v>47.05882352941176</v>
      </c>
      <c r="G160" s="4">
        <v>34</v>
      </c>
    </row>
    <row r="161" spans="1:6" ht="21.75" customHeight="1">
      <c r="A161" s="52" t="s">
        <v>210</v>
      </c>
      <c r="B161" s="263">
        <v>1</v>
      </c>
      <c r="C161" s="263"/>
      <c r="D161" s="263"/>
      <c r="E161" s="160"/>
      <c r="F161" s="265"/>
    </row>
    <row r="162" spans="1:7" ht="21.75" customHeight="1">
      <c r="A162" s="52" t="s">
        <v>211</v>
      </c>
      <c r="B162" s="263">
        <v>229</v>
      </c>
      <c r="C162" s="263">
        <v>257</v>
      </c>
      <c r="D162" s="263">
        <v>257</v>
      </c>
      <c r="E162" s="160">
        <f>D162/C162*100</f>
        <v>100</v>
      </c>
      <c r="F162" s="265">
        <f>(D162-G162)/G162*100</f>
        <v>69.07894736842105</v>
      </c>
      <c r="G162" s="4">
        <v>152</v>
      </c>
    </row>
    <row r="163" spans="1:7" ht="21.75" customHeight="1">
      <c r="A163" s="52" t="s">
        <v>212</v>
      </c>
      <c r="B163" s="263">
        <v>2</v>
      </c>
      <c r="C163" s="263">
        <v>5</v>
      </c>
      <c r="D163" s="263">
        <v>5</v>
      </c>
      <c r="E163" s="160">
        <f>D163/C163*100</f>
        <v>100</v>
      </c>
      <c r="F163" s="265"/>
      <c r="G163" s="4">
        <v>5</v>
      </c>
    </row>
    <row r="164" spans="1:6" ht="21.75" customHeight="1">
      <c r="A164" s="52" t="s">
        <v>213</v>
      </c>
      <c r="B164" s="263"/>
      <c r="C164" s="263">
        <v>1</v>
      </c>
      <c r="D164" s="263">
        <v>1</v>
      </c>
      <c r="E164" s="160"/>
      <c r="F164" s="265"/>
    </row>
    <row r="165" spans="1:7" ht="21.75" customHeight="1">
      <c r="A165" s="52" t="s">
        <v>214</v>
      </c>
      <c r="B165" s="263"/>
      <c r="C165" s="263">
        <v>21</v>
      </c>
      <c r="D165" s="263">
        <v>21</v>
      </c>
      <c r="E165" s="160">
        <f>D165/C165*100</f>
        <v>100</v>
      </c>
      <c r="F165" s="265">
        <f>(D165-G165)/G165*100</f>
        <v>425</v>
      </c>
      <c r="G165" s="4">
        <v>4</v>
      </c>
    </row>
    <row r="166" spans="1:7" ht="21.75" customHeight="1">
      <c r="A166" s="52" t="s">
        <v>215</v>
      </c>
      <c r="B166" s="263">
        <v>227</v>
      </c>
      <c r="C166" s="263">
        <v>230</v>
      </c>
      <c r="D166" s="263">
        <v>230</v>
      </c>
      <c r="E166" s="160">
        <f>D166/C166*100</f>
        <v>100</v>
      </c>
      <c r="F166" s="265">
        <f>(D166-G166)/G166*100</f>
        <v>60.83916083916085</v>
      </c>
      <c r="G166" s="4">
        <v>143</v>
      </c>
    </row>
    <row r="167" spans="1:7" ht="21.75" customHeight="1">
      <c r="A167" s="52" t="s">
        <v>216</v>
      </c>
      <c r="B167" s="263">
        <v>145</v>
      </c>
      <c r="C167" s="263">
        <v>357</v>
      </c>
      <c r="D167" s="263">
        <v>357</v>
      </c>
      <c r="E167" s="160">
        <f aca="true" t="shared" si="14" ref="E167:E176">D167/C167*100</f>
        <v>100</v>
      </c>
      <c r="F167" s="265">
        <f aca="true" t="shared" si="15" ref="F167:F176">(D167-G167)/G167*100</f>
        <v>32.22222222222222</v>
      </c>
      <c r="G167" s="4">
        <v>270</v>
      </c>
    </row>
    <row r="168" spans="1:7" ht="21.75" customHeight="1">
      <c r="A168" s="52" t="s">
        <v>217</v>
      </c>
      <c r="B168" s="263">
        <v>5</v>
      </c>
      <c r="C168" s="263">
        <v>3</v>
      </c>
      <c r="D168" s="263">
        <v>3</v>
      </c>
      <c r="E168" s="160">
        <f t="shared" si="14"/>
        <v>100</v>
      </c>
      <c r="F168" s="265">
        <f t="shared" si="15"/>
        <v>-85.71428571428571</v>
      </c>
      <c r="G168" s="4">
        <v>21</v>
      </c>
    </row>
    <row r="169" spans="1:7" ht="21.75" customHeight="1">
      <c r="A169" s="52" t="s">
        <v>218</v>
      </c>
      <c r="B169" s="263">
        <v>140</v>
      </c>
      <c r="C169" s="263">
        <v>354</v>
      </c>
      <c r="D169" s="263">
        <v>354</v>
      </c>
      <c r="E169" s="160">
        <f t="shared" si="14"/>
        <v>100</v>
      </c>
      <c r="F169" s="265">
        <f t="shared" si="15"/>
        <v>42.168674698795186</v>
      </c>
      <c r="G169" s="4">
        <v>249</v>
      </c>
    </row>
    <row r="170" spans="1:7" ht="21.75" customHeight="1">
      <c r="A170" s="52" t="s">
        <v>219</v>
      </c>
      <c r="B170" s="263">
        <v>100</v>
      </c>
      <c r="C170" s="263">
        <v>43</v>
      </c>
      <c r="D170" s="263">
        <v>43</v>
      </c>
      <c r="E170" s="160">
        <f t="shared" si="14"/>
        <v>100</v>
      </c>
      <c r="F170" s="265">
        <f t="shared" si="15"/>
        <v>-69.28571428571428</v>
      </c>
      <c r="G170" s="4">
        <v>140</v>
      </c>
    </row>
    <row r="171" spans="1:7" ht="21.75" customHeight="1">
      <c r="A171" s="52" t="s">
        <v>220</v>
      </c>
      <c r="B171" s="263">
        <v>100</v>
      </c>
      <c r="C171" s="263">
        <v>43</v>
      </c>
      <c r="D171" s="263">
        <v>43</v>
      </c>
      <c r="E171" s="160">
        <f t="shared" si="14"/>
        <v>100</v>
      </c>
      <c r="F171" s="265">
        <f t="shared" si="15"/>
        <v>-69.28571428571428</v>
      </c>
      <c r="G171" s="4">
        <v>140</v>
      </c>
    </row>
    <row r="172" spans="1:7" ht="21.75" customHeight="1">
      <c r="A172" s="52" t="s">
        <v>221</v>
      </c>
      <c r="B172" s="263">
        <v>90</v>
      </c>
      <c r="C172" s="263">
        <v>69</v>
      </c>
      <c r="D172" s="263">
        <v>69</v>
      </c>
      <c r="E172" s="160">
        <f t="shared" si="14"/>
        <v>100</v>
      </c>
      <c r="F172" s="265">
        <f t="shared" si="15"/>
        <v>2.9850746268656714</v>
      </c>
      <c r="G172" s="4">
        <v>67</v>
      </c>
    </row>
    <row r="173" spans="1:6" ht="21.75" customHeight="1">
      <c r="A173" s="52" t="s">
        <v>222</v>
      </c>
      <c r="B173" s="263"/>
      <c r="C173" s="263"/>
      <c r="D173" s="263"/>
      <c r="E173" s="160"/>
      <c r="F173" s="265"/>
    </row>
    <row r="174" spans="1:7" ht="21.75" customHeight="1">
      <c r="A174" s="52" t="s">
        <v>223</v>
      </c>
      <c r="B174" s="263">
        <v>90</v>
      </c>
      <c r="C174" s="263">
        <v>69</v>
      </c>
      <c r="D174" s="263">
        <v>69</v>
      </c>
      <c r="E174" s="160">
        <f t="shared" si="14"/>
        <v>100</v>
      </c>
      <c r="F174" s="265">
        <f t="shared" si="15"/>
        <v>2.9850746268656714</v>
      </c>
      <c r="G174" s="4">
        <v>67</v>
      </c>
    </row>
    <row r="175" spans="1:7" ht="21.75" customHeight="1">
      <c r="A175" s="52" t="s">
        <v>224</v>
      </c>
      <c r="B175" s="263">
        <v>428</v>
      </c>
      <c r="C175" s="263">
        <v>2851</v>
      </c>
      <c r="D175" s="263">
        <v>2851</v>
      </c>
      <c r="E175" s="160">
        <f t="shared" si="14"/>
        <v>100</v>
      </c>
      <c r="F175" s="265">
        <f t="shared" si="15"/>
        <v>81.01587301587301</v>
      </c>
      <c r="G175" s="4">
        <v>1575</v>
      </c>
    </row>
    <row r="176" spans="1:7" ht="37.5" customHeight="1">
      <c r="A176" s="52" t="s">
        <v>225</v>
      </c>
      <c r="B176" s="263">
        <v>428</v>
      </c>
      <c r="C176" s="263">
        <v>2851</v>
      </c>
      <c r="D176" s="263">
        <v>2851</v>
      </c>
      <c r="E176" s="160">
        <f t="shared" si="14"/>
        <v>100</v>
      </c>
      <c r="F176" s="265">
        <f t="shared" si="15"/>
        <v>471.3426853707415</v>
      </c>
      <c r="G176" s="4">
        <v>499</v>
      </c>
    </row>
    <row r="177" spans="1:6" ht="27" customHeight="1">
      <c r="A177" s="52" t="s">
        <v>226</v>
      </c>
      <c r="B177" s="263">
        <v>20</v>
      </c>
      <c r="C177" s="263">
        <v>8</v>
      </c>
      <c r="D177" s="263">
        <v>8</v>
      </c>
      <c r="E177" s="160"/>
      <c r="F177" s="265"/>
    </row>
    <row r="178" spans="1:6" ht="22.5" customHeight="1">
      <c r="A178" s="52" t="s">
        <v>227</v>
      </c>
      <c r="B178" s="263">
        <v>20</v>
      </c>
      <c r="C178" s="263">
        <v>8</v>
      </c>
      <c r="D178" s="263">
        <v>8</v>
      </c>
      <c r="E178" s="160"/>
      <c r="F178" s="265"/>
    </row>
    <row r="179" spans="1:6" ht="21.75" customHeight="1">
      <c r="A179" s="52" t="s">
        <v>228</v>
      </c>
      <c r="B179" s="263"/>
      <c r="C179" s="272"/>
      <c r="D179" s="272"/>
      <c r="E179" s="160"/>
      <c r="F179" s="265"/>
    </row>
    <row r="180" spans="1:6" ht="21.75" customHeight="1">
      <c r="A180" s="52" t="s">
        <v>229</v>
      </c>
      <c r="B180" s="263"/>
      <c r="C180" s="272"/>
      <c r="D180" s="272"/>
      <c r="E180" s="160"/>
      <c r="F180" s="265"/>
    </row>
    <row r="181" spans="1:6" ht="21.75" customHeight="1">
      <c r="A181" s="52" t="s">
        <v>230</v>
      </c>
      <c r="B181" s="263"/>
      <c r="C181" s="272"/>
      <c r="D181" s="272"/>
      <c r="E181" s="160"/>
      <c r="F181" s="265"/>
    </row>
    <row r="182" spans="1:7" ht="21.75" customHeight="1">
      <c r="A182" s="52" t="s">
        <v>231</v>
      </c>
      <c r="B182" s="263">
        <v>72</v>
      </c>
      <c r="C182" s="263">
        <v>555</v>
      </c>
      <c r="D182" s="263">
        <v>555</v>
      </c>
      <c r="E182" s="160">
        <f aca="true" t="shared" si="16" ref="E182:E195">D182/C182*100</f>
        <v>100</v>
      </c>
      <c r="F182" s="265">
        <f>(D182-G182)/G182*100</f>
        <v>26.136363636363637</v>
      </c>
      <c r="G182" s="4">
        <v>440</v>
      </c>
    </row>
    <row r="183" spans="1:256" s="232" customFormat="1" ht="21.75" customHeight="1">
      <c r="A183" s="143" t="s">
        <v>232</v>
      </c>
      <c r="B183" s="263">
        <v>4477</v>
      </c>
      <c r="C183" s="261">
        <v>12340</v>
      </c>
      <c r="D183" s="261">
        <v>12340</v>
      </c>
      <c r="E183" s="271">
        <f t="shared" si="16"/>
        <v>100</v>
      </c>
      <c r="F183" s="260">
        <f>(D183-G183)/G183*100</f>
        <v>21.84044233807267</v>
      </c>
      <c r="G183" s="4">
        <v>10128</v>
      </c>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c r="IM183" s="4"/>
      <c r="IN183" s="4"/>
      <c r="IO183" s="4"/>
      <c r="IP183" s="4"/>
      <c r="IQ183" s="4"/>
      <c r="IR183" s="4"/>
      <c r="IS183" s="4"/>
      <c r="IT183" s="4"/>
      <c r="IU183" s="4"/>
      <c r="IV183" s="4"/>
    </row>
    <row r="184" spans="1:7" ht="21.75" customHeight="1">
      <c r="A184" s="52" t="s">
        <v>233</v>
      </c>
      <c r="B184" s="263">
        <v>647</v>
      </c>
      <c r="C184" s="263">
        <v>159</v>
      </c>
      <c r="D184" s="263">
        <v>159</v>
      </c>
      <c r="E184" s="160">
        <f t="shared" si="16"/>
        <v>100</v>
      </c>
      <c r="F184" s="265">
        <f>(D184-G184)/G184*100</f>
        <v>-68.389662027833</v>
      </c>
      <c r="G184" s="4">
        <v>503</v>
      </c>
    </row>
    <row r="185" spans="1:7" ht="21.75" customHeight="1">
      <c r="A185" s="52" t="s">
        <v>86</v>
      </c>
      <c r="C185" s="263">
        <v>0</v>
      </c>
      <c r="D185" s="263">
        <v>0</v>
      </c>
      <c r="E185" s="160"/>
      <c r="F185" s="265"/>
      <c r="G185" s="4">
        <v>11</v>
      </c>
    </row>
    <row r="186" spans="1:7" ht="21.75" customHeight="1">
      <c r="A186" s="52" t="s">
        <v>87</v>
      </c>
      <c r="B186" s="263">
        <v>499</v>
      </c>
      <c r="C186" s="263">
        <v>28</v>
      </c>
      <c r="D186" s="263">
        <v>28</v>
      </c>
      <c r="E186" s="160">
        <f t="shared" si="16"/>
        <v>100</v>
      </c>
      <c r="F186" s="265">
        <f aca="true" t="shared" si="17" ref="F186:F195">(D186-G186)/G186*100</f>
        <v>-94.10526315789474</v>
      </c>
      <c r="G186" s="4">
        <v>475</v>
      </c>
    </row>
    <row r="187" spans="1:7" ht="28.5" customHeight="1">
      <c r="A187" s="52" t="s">
        <v>234</v>
      </c>
      <c r="B187" s="263">
        <v>148</v>
      </c>
      <c r="C187" s="263">
        <v>131</v>
      </c>
      <c r="D187" s="263">
        <v>131</v>
      </c>
      <c r="E187" s="160">
        <f t="shared" si="16"/>
        <v>100</v>
      </c>
      <c r="F187" s="265">
        <f t="shared" si="17"/>
        <v>670.5882352941177</v>
      </c>
      <c r="G187" s="4">
        <v>17</v>
      </c>
    </row>
    <row r="188" spans="1:7" ht="21.75" customHeight="1">
      <c r="A188" s="52" t="s">
        <v>235</v>
      </c>
      <c r="B188" s="263">
        <v>978</v>
      </c>
      <c r="C188" s="263">
        <v>1117</v>
      </c>
      <c r="D188" s="263">
        <v>1117</v>
      </c>
      <c r="E188" s="160">
        <f t="shared" si="16"/>
        <v>100</v>
      </c>
      <c r="F188" s="265">
        <f t="shared" si="17"/>
        <v>-21.448663853727147</v>
      </c>
      <c r="G188" s="4">
        <v>1422</v>
      </c>
    </row>
    <row r="189" spans="1:7" ht="21.75" customHeight="1">
      <c r="A189" s="52" t="s">
        <v>236</v>
      </c>
      <c r="B189" s="263">
        <v>915</v>
      </c>
      <c r="C189" s="263">
        <v>939</v>
      </c>
      <c r="D189" s="263">
        <v>939</v>
      </c>
      <c r="E189" s="160">
        <f t="shared" si="16"/>
        <v>100</v>
      </c>
      <c r="F189" s="265">
        <f t="shared" si="17"/>
        <v>-26.23723487824038</v>
      </c>
      <c r="G189" s="4">
        <v>1273</v>
      </c>
    </row>
    <row r="190" spans="1:7" ht="21.75" customHeight="1">
      <c r="A190" s="52" t="s">
        <v>237</v>
      </c>
      <c r="B190" s="263">
        <v>63</v>
      </c>
      <c r="C190" s="263">
        <v>178</v>
      </c>
      <c r="D190" s="263">
        <v>178</v>
      </c>
      <c r="E190" s="160">
        <f t="shared" si="16"/>
        <v>100</v>
      </c>
      <c r="F190" s="265">
        <f t="shared" si="17"/>
        <v>19.463087248322147</v>
      </c>
      <c r="G190" s="4">
        <v>149</v>
      </c>
    </row>
    <row r="191" spans="1:7" ht="21.75" customHeight="1">
      <c r="A191" s="52" t="s">
        <v>238</v>
      </c>
      <c r="B191" s="263">
        <v>449</v>
      </c>
      <c r="C191" s="263">
        <v>1355</v>
      </c>
      <c r="D191" s="263">
        <v>1355</v>
      </c>
      <c r="E191" s="160">
        <f t="shared" si="16"/>
        <v>100</v>
      </c>
      <c r="F191" s="265">
        <f t="shared" si="17"/>
        <v>29.913710450623203</v>
      </c>
      <c r="G191" s="4">
        <v>1043</v>
      </c>
    </row>
    <row r="192" spans="1:7" ht="21.75" customHeight="1">
      <c r="A192" s="52" t="s">
        <v>239</v>
      </c>
      <c r="B192" s="263">
        <v>118</v>
      </c>
      <c r="C192" s="263">
        <v>999</v>
      </c>
      <c r="D192" s="263">
        <v>999</v>
      </c>
      <c r="E192" s="160">
        <f t="shared" si="16"/>
        <v>100</v>
      </c>
      <c r="F192" s="265">
        <f t="shared" si="17"/>
        <v>3.8461538461538463</v>
      </c>
      <c r="G192" s="4">
        <v>962</v>
      </c>
    </row>
    <row r="193" spans="1:7" ht="21.75" customHeight="1">
      <c r="A193" s="52" t="s">
        <v>240</v>
      </c>
      <c r="B193" s="263">
        <v>50</v>
      </c>
      <c r="C193" s="263">
        <v>48</v>
      </c>
      <c r="D193" s="263">
        <v>48</v>
      </c>
      <c r="E193" s="160">
        <f t="shared" si="16"/>
        <v>100</v>
      </c>
      <c r="F193" s="265">
        <f t="shared" si="17"/>
        <v>-9.433962264150944</v>
      </c>
      <c r="G193" s="4">
        <v>53</v>
      </c>
    </row>
    <row r="194" spans="1:7" ht="21.75" customHeight="1">
      <c r="A194" s="52" t="s">
        <v>241</v>
      </c>
      <c r="B194" s="263">
        <v>281</v>
      </c>
      <c r="C194" s="263">
        <v>308</v>
      </c>
      <c r="D194" s="263">
        <v>308</v>
      </c>
      <c r="E194" s="160">
        <f t="shared" si="16"/>
        <v>100</v>
      </c>
      <c r="F194" s="265">
        <f t="shared" si="17"/>
        <v>1000</v>
      </c>
      <c r="G194" s="4">
        <v>28</v>
      </c>
    </row>
    <row r="195" spans="1:7" ht="21.75" customHeight="1">
      <c r="A195" s="52" t="s">
        <v>242</v>
      </c>
      <c r="B195" s="263">
        <v>750</v>
      </c>
      <c r="C195" s="263">
        <v>783</v>
      </c>
      <c r="D195" s="263">
        <v>783</v>
      </c>
      <c r="E195" s="160">
        <f t="shared" si="16"/>
        <v>100</v>
      </c>
      <c r="F195" s="265">
        <f t="shared" si="17"/>
        <v>-13.384955752212392</v>
      </c>
      <c r="G195" s="4">
        <v>904</v>
      </c>
    </row>
    <row r="196" spans="1:6" ht="21.75" customHeight="1">
      <c r="A196" s="52" t="s">
        <v>243</v>
      </c>
      <c r="B196" s="263">
        <v>8</v>
      </c>
      <c r="C196" s="263">
        <v>2</v>
      </c>
      <c r="D196" s="263">
        <v>2</v>
      </c>
      <c r="E196" s="160"/>
      <c r="F196" s="265"/>
    </row>
    <row r="197" spans="1:7" ht="21.75" customHeight="1">
      <c r="A197" s="52" t="s">
        <v>244</v>
      </c>
      <c r="B197" s="263">
        <v>111</v>
      </c>
      <c r="C197" s="263">
        <v>376</v>
      </c>
      <c r="D197" s="263">
        <v>376</v>
      </c>
      <c r="E197" s="160">
        <f aca="true" t="shared" si="18" ref="E197:E202">D197/C197*100</f>
        <v>100</v>
      </c>
      <c r="F197" s="265">
        <f>(D197-G197)/G197*100</f>
        <v>-31.135531135531135</v>
      </c>
      <c r="G197" s="4">
        <v>546</v>
      </c>
    </row>
    <row r="198" spans="1:7" ht="21.75" customHeight="1">
      <c r="A198" s="52" t="s">
        <v>245</v>
      </c>
      <c r="B198" s="263">
        <v>631</v>
      </c>
      <c r="C198" s="263">
        <v>405</v>
      </c>
      <c r="D198" s="263">
        <v>405</v>
      </c>
      <c r="E198" s="160">
        <f t="shared" si="18"/>
        <v>100</v>
      </c>
      <c r="F198" s="265">
        <f>(D198-G198)/G198*100</f>
        <v>13.128491620111731</v>
      </c>
      <c r="G198" s="4">
        <v>358</v>
      </c>
    </row>
    <row r="199" spans="1:7" ht="21.75" customHeight="1">
      <c r="A199" s="52" t="s">
        <v>246</v>
      </c>
      <c r="B199" s="263">
        <v>888</v>
      </c>
      <c r="C199" s="263">
        <v>1021</v>
      </c>
      <c r="D199" s="263">
        <v>1021</v>
      </c>
      <c r="E199" s="160">
        <f t="shared" si="18"/>
        <v>100</v>
      </c>
      <c r="F199" s="265">
        <f>(D199-G199)/G199*100</f>
        <v>224.12698412698413</v>
      </c>
      <c r="G199" s="4">
        <v>315</v>
      </c>
    </row>
    <row r="200" spans="1:7" ht="21.75" customHeight="1">
      <c r="A200" s="52" t="s">
        <v>247</v>
      </c>
      <c r="B200" s="263">
        <v>888</v>
      </c>
      <c r="C200" s="263">
        <v>1021</v>
      </c>
      <c r="D200" s="263">
        <v>1021</v>
      </c>
      <c r="E200" s="160">
        <f t="shared" si="18"/>
        <v>100</v>
      </c>
      <c r="F200" s="265">
        <f>(D200-G200)/G200*100</f>
        <v>228.2958199356913</v>
      </c>
      <c r="G200" s="4">
        <v>311</v>
      </c>
    </row>
    <row r="201" spans="1:7" ht="21.75" customHeight="1">
      <c r="A201" s="269" t="s">
        <v>248</v>
      </c>
      <c r="B201" s="263">
        <v>574</v>
      </c>
      <c r="C201" s="263">
        <v>6751</v>
      </c>
      <c r="D201" s="263">
        <v>6751</v>
      </c>
      <c r="E201" s="160">
        <f t="shared" si="18"/>
        <v>100</v>
      </c>
      <c r="F201" s="265">
        <f aca="true" t="shared" si="19" ref="F201:F208">(D201-G201)/G201*100</f>
        <v>26.636653535921965</v>
      </c>
      <c r="G201" s="4">
        <v>5331</v>
      </c>
    </row>
    <row r="202" spans="1:7" ht="30.75" customHeight="1">
      <c r="A202" s="52" t="s">
        <v>249</v>
      </c>
      <c r="B202" s="263">
        <v>154</v>
      </c>
      <c r="C202" s="263">
        <v>6751</v>
      </c>
      <c r="D202" s="263">
        <v>6751</v>
      </c>
      <c r="E202" s="160">
        <f t="shared" si="18"/>
        <v>100</v>
      </c>
      <c r="F202" s="265">
        <f t="shared" si="19"/>
        <v>26.636653535921965</v>
      </c>
      <c r="G202" s="4">
        <v>5331</v>
      </c>
    </row>
    <row r="203" spans="1:6" ht="30.75" customHeight="1">
      <c r="A203" s="52" t="s">
        <v>250</v>
      </c>
      <c r="C203" s="263"/>
      <c r="D203" s="263"/>
      <c r="E203" s="160"/>
      <c r="F203" s="265"/>
    </row>
    <row r="204" spans="1:6" ht="30.75" customHeight="1">
      <c r="A204" s="52" t="s">
        <v>251</v>
      </c>
      <c r="B204" s="263">
        <v>420</v>
      </c>
      <c r="C204" s="263"/>
      <c r="D204" s="263"/>
      <c r="E204" s="160"/>
      <c r="F204" s="265"/>
    </row>
    <row r="205" spans="1:7" ht="21.75" customHeight="1">
      <c r="A205" s="52" t="s">
        <v>252</v>
      </c>
      <c r="B205" s="263">
        <v>156</v>
      </c>
      <c r="C205" s="263">
        <v>170</v>
      </c>
      <c r="D205" s="263">
        <v>170</v>
      </c>
      <c r="E205" s="160">
        <f>D205/C205*100</f>
        <v>100</v>
      </c>
      <c r="F205" s="265">
        <f t="shared" si="19"/>
        <v>129.72972972972974</v>
      </c>
      <c r="G205" s="4">
        <v>74</v>
      </c>
    </row>
    <row r="206" spans="1:7" ht="21.75" customHeight="1">
      <c r="A206" s="52" t="s">
        <v>253</v>
      </c>
      <c r="B206" s="263">
        <v>156</v>
      </c>
      <c r="C206" s="263">
        <v>170</v>
      </c>
      <c r="D206" s="263">
        <v>170</v>
      </c>
      <c r="E206" s="160">
        <f>D206/C206*100</f>
        <v>100</v>
      </c>
      <c r="F206" s="265">
        <f t="shared" si="19"/>
        <v>129.72972972972974</v>
      </c>
      <c r="G206" s="4">
        <v>74</v>
      </c>
    </row>
    <row r="207" spans="1:7" ht="21.75" customHeight="1">
      <c r="A207" s="52" t="s">
        <v>254</v>
      </c>
      <c r="B207" s="263">
        <v>35</v>
      </c>
      <c r="C207" s="263">
        <v>26</v>
      </c>
      <c r="D207" s="263">
        <v>26</v>
      </c>
      <c r="E207" s="160">
        <f>D207/C207*100</f>
        <v>100</v>
      </c>
      <c r="F207" s="265">
        <f t="shared" si="19"/>
        <v>136.36363636363635</v>
      </c>
      <c r="G207" s="4">
        <v>11</v>
      </c>
    </row>
    <row r="208" spans="1:7" ht="21.75" customHeight="1">
      <c r="A208" s="52" t="s">
        <v>255</v>
      </c>
      <c r="B208" s="263">
        <v>35</v>
      </c>
      <c r="C208" s="263">
        <v>26</v>
      </c>
      <c r="D208" s="263">
        <v>26</v>
      </c>
      <c r="E208" s="160">
        <f>D208/C208*100</f>
        <v>100</v>
      </c>
      <c r="F208" s="265">
        <f t="shared" si="19"/>
        <v>136.36363636363635</v>
      </c>
      <c r="G208" s="4">
        <v>11</v>
      </c>
    </row>
    <row r="209" spans="1:6" ht="21.75" customHeight="1">
      <c r="A209" s="52" t="s">
        <v>256</v>
      </c>
      <c r="B209" s="263"/>
      <c r="C209" s="263">
        <v>5</v>
      </c>
      <c r="D209" s="263">
        <v>5</v>
      </c>
      <c r="E209" s="160"/>
      <c r="F209" s="265"/>
    </row>
    <row r="210" spans="1:6" ht="21.75" customHeight="1">
      <c r="A210" s="52" t="s">
        <v>257</v>
      </c>
      <c r="B210" s="263"/>
      <c r="C210" s="263">
        <v>5</v>
      </c>
      <c r="D210" s="263">
        <v>5</v>
      </c>
      <c r="E210" s="160"/>
      <c r="F210" s="265"/>
    </row>
    <row r="211" spans="1:7" ht="21.75" customHeight="1">
      <c r="A211" s="52" t="s">
        <v>258</v>
      </c>
      <c r="B211" s="263"/>
      <c r="C211" s="263">
        <v>953</v>
      </c>
      <c r="D211" s="263">
        <v>953</v>
      </c>
      <c r="E211" s="160">
        <f aca="true" t="shared" si="20" ref="E211:E217">D211/C211*100</f>
        <v>100</v>
      </c>
      <c r="F211" s="265"/>
      <c r="G211" s="4">
        <v>525</v>
      </c>
    </row>
    <row r="212" spans="1:256" s="232" customFormat="1" ht="21.75" customHeight="1">
      <c r="A212" s="143" t="s">
        <v>259</v>
      </c>
      <c r="B212" s="261">
        <v>2320</v>
      </c>
      <c r="C212" s="261">
        <v>4236</v>
      </c>
      <c r="D212" s="261">
        <v>4236</v>
      </c>
      <c r="E212" s="271">
        <f t="shared" si="20"/>
        <v>100</v>
      </c>
      <c r="F212" s="260">
        <f>(D212-G212)/G212*100</f>
        <v>224.5977011494253</v>
      </c>
      <c r="G212" s="4">
        <v>1305</v>
      </c>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c r="IM212" s="4"/>
      <c r="IN212" s="4"/>
      <c r="IO212" s="4"/>
      <c r="IP212" s="4"/>
      <c r="IQ212" s="4"/>
      <c r="IR212" s="4"/>
      <c r="IS212" s="4"/>
      <c r="IT212" s="4"/>
      <c r="IU212" s="4"/>
      <c r="IV212" s="4"/>
    </row>
    <row r="213" spans="1:7" ht="21.75" customHeight="1">
      <c r="A213" s="52" t="s">
        <v>260</v>
      </c>
      <c r="B213" s="263">
        <v>54</v>
      </c>
      <c r="C213" s="263">
        <v>35</v>
      </c>
      <c r="D213" s="263">
        <v>35</v>
      </c>
      <c r="E213" s="160">
        <f t="shared" si="20"/>
        <v>100</v>
      </c>
      <c r="F213" s="265">
        <f>(D213-G213)/G213*100</f>
        <v>-12.5</v>
      </c>
      <c r="G213" s="4">
        <v>40</v>
      </c>
    </row>
    <row r="214" spans="1:7" ht="21.75" customHeight="1">
      <c r="A214" s="52" t="s">
        <v>87</v>
      </c>
      <c r="B214" s="263">
        <v>34</v>
      </c>
      <c r="C214" s="263">
        <v>18</v>
      </c>
      <c r="D214" s="263">
        <v>18</v>
      </c>
      <c r="E214" s="160">
        <f t="shared" si="20"/>
        <v>100</v>
      </c>
      <c r="F214" s="265">
        <f>(D214-G214)/G214*100</f>
        <v>5.88235294117647</v>
      </c>
      <c r="G214" s="4">
        <v>17</v>
      </c>
    </row>
    <row r="215" spans="1:7" ht="21.75" customHeight="1">
      <c r="A215" s="52" t="s">
        <v>261</v>
      </c>
      <c r="B215" s="263">
        <v>20</v>
      </c>
      <c r="C215" s="263">
        <v>17</v>
      </c>
      <c r="D215" s="263">
        <v>17</v>
      </c>
      <c r="E215" s="160">
        <f t="shared" si="20"/>
        <v>100</v>
      </c>
      <c r="F215" s="265"/>
      <c r="G215" s="4">
        <v>23</v>
      </c>
    </row>
    <row r="216" spans="1:7" ht="21.75" customHeight="1">
      <c r="A216" s="52" t="s">
        <v>262</v>
      </c>
      <c r="B216" s="263">
        <v>1070</v>
      </c>
      <c r="C216" s="263">
        <v>954</v>
      </c>
      <c r="D216" s="263">
        <v>954</v>
      </c>
      <c r="E216" s="160">
        <f t="shared" si="20"/>
        <v>100</v>
      </c>
      <c r="F216" s="265">
        <f>(D216-G216)/G216*100</f>
        <v>196.27329192546583</v>
      </c>
      <c r="G216" s="4">
        <v>322</v>
      </c>
    </row>
    <row r="217" spans="1:7" ht="21.75" customHeight="1">
      <c r="A217" s="52" t="s">
        <v>263</v>
      </c>
      <c r="B217" s="263">
        <v>981</v>
      </c>
      <c r="C217" s="263">
        <v>857</v>
      </c>
      <c r="D217" s="263">
        <v>857</v>
      </c>
      <c r="E217" s="160">
        <f t="shared" si="20"/>
        <v>100</v>
      </c>
      <c r="F217" s="265">
        <f>(D217-G217)/G217*100</f>
        <v>187.58389261744966</v>
      </c>
      <c r="G217" s="4">
        <v>298</v>
      </c>
    </row>
    <row r="218" spans="1:6" ht="21.75" customHeight="1">
      <c r="A218" s="52" t="s">
        <v>264</v>
      </c>
      <c r="B218" s="263">
        <v>15</v>
      </c>
      <c r="C218" s="263">
        <v>13</v>
      </c>
      <c r="D218" s="263">
        <v>13</v>
      </c>
      <c r="E218" s="160"/>
      <c r="F218" s="265"/>
    </row>
    <row r="219" spans="1:7" ht="21.75" customHeight="1">
      <c r="A219" s="52" t="s">
        <v>265</v>
      </c>
      <c r="B219" s="263">
        <v>74</v>
      </c>
      <c r="C219" s="263">
        <v>84</v>
      </c>
      <c r="D219" s="263">
        <v>84</v>
      </c>
      <c r="E219" s="160">
        <f>D219/C219*100</f>
        <v>100</v>
      </c>
      <c r="F219" s="265">
        <f>(D219-G219)/G219*100</f>
        <v>250</v>
      </c>
      <c r="G219" s="4">
        <v>24</v>
      </c>
    </row>
    <row r="220" spans="1:7" ht="21.75" customHeight="1">
      <c r="A220" s="52" t="s">
        <v>266</v>
      </c>
      <c r="B220" s="263">
        <v>1196</v>
      </c>
      <c r="C220" s="263">
        <v>538</v>
      </c>
      <c r="D220" s="263">
        <v>538</v>
      </c>
      <c r="E220" s="160">
        <f>D220/C220*100</f>
        <v>100</v>
      </c>
      <c r="F220" s="265">
        <f>(D220-G220)/G220*100</f>
        <v>-42.765957446808514</v>
      </c>
      <c r="G220" s="4">
        <v>940</v>
      </c>
    </row>
    <row r="221" spans="1:7" ht="21.75" customHeight="1">
      <c r="A221" s="52" t="s">
        <v>267</v>
      </c>
      <c r="B221" s="263">
        <v>1196</v>
      </c>
      <c r="C221" s="263">
        <v>538</v>
      </c>
      <c r="D221" s="263">
        <v>538</v>
      </c>
      <c r="E221" s="160">
        <f>D221/C221*100</f>
        <v>100</v>
      </c>
      <c r="F221" s="265">
        <f>(D221-G221)/G221*100</f>
        <v>-42.765957446808514</v>
      </c>
      <c r="G221" s="4">
        <v>940</v>
      </c>
    </row>
    <row r="222" spans="1:6" ht="25.5" customHeight="1">
      <c r="A222" s="52" t="s">
        <v>268</v>
      </c>
      <c r="B222" s="263"/>
      <c r="C222" s="263">
        <v>2679</v>
      </c>
      <c r="D222" s="263">
        <v>2679</v>
      </c>
      <c r="E222" s="160"/>
      <c r="F222" s="265"/>
    </row>
    <row r="223" spans="1:6" ht="22.5" customHeight="1">
      <c r="A223" s="52" t="s">
        <v>269</v>
      </c>
      <c r="B223" s="49"/>
      <c r="C223" s="106">
        <v>2679</v>
      </c>
      <c r="D223" s="263">
        <v>2679</v>
      </c>
      <c r="E223" s="139"/>
      <c r="F223" s="139"/>
    </row>
    <row r="224" spans="1:6" ht="22.5" customHeight="1">
      <c r="A224" s="52" t="s">
        <v>270</v>
      </c>
      <c r="B224" s="49"/>
      <c r="C224" s="106">
        <v>30</v>
      </c>
      <c r="D224" s="263">
        <v>30</v>
      </c>
      <c r="E224" s="139"/>
      <c r="F224" s="139"/>
    </row>
    <row r="225" spans="1:6" ht="22.5" customHeight="1">
      <c r="A225" s="52" t="s">
        <v>271</v>
      </c>
      <c r="B225" s="49"/>
      <c r="C225" s="106">
        <v>30</v>
      </c>
      <c r="D225" s="263">
        <v>30</v>
      </c>
      <c r="E225" s="139"/>
      <c r="F225" s="139"/>
    </row>
    <row r="226" spans="1:256" s="230" customFormat="1" ht="21.75" customHeight="1">
      <c r="A226" s="143" t="s">
        <v>272</v>
      </c>
      <c r="B226" s="261">
        <v>30683</v>
      </c>
      <c r="C226" s="261">
        <v>62707</v>
      </c>
      <c r="D226" s="261">
        <v>62707</v>
      </c>
      <c r="E226" s="271">
        <f aca="true" t="shared" si="21" ref="E226:E238">D226/C226*100</f>
        <v>100</v>
      </c>
      <c r="F226" s="260">
        <f aca="true" t="shared" si="22" ref="F226:F238">(D226-G226)/G226*100</f>
        <v>11.326717204892859</v>
      </c>
      <c r="G226" s="4">
        <v>56327</v>
      </c>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c r="IJ226" s="4"/>
      <c r="IK226" s="4"/>
      <c r="IL226" s="4"/>
      <c r="IM226" s="4"/>
      <c r="IN226" s="4"/>
      <c r="IO226" s="4"/>
      <c r="IP226" s="4"/>
      <c r="IQ226" s="4"/>
      <c r="IR226" s="4"/>
      <c r="IS226" s="4"/>
      <c r="IT226" s="4"/>
      <c r="IU226" s="4"/>
      <c r="IV226" s="4"/>
    </row>
    <row r="227" spans="1:256" s="1" customFormat="1" ht="21.75" customHeight="1">
      <c r="A227" s="269" t="s">
        <v>273</v>
      </c>
      <c r="B227" s="263">
        <v>2367</v>
      </c>
      <c r="C227" s="263">
        <v>1529</v>
      </c>
      <c r="D227" s="263">
        <v>1529</v>
      </c>
      <c r="E227" s="160">
        <f t="shared" si="21"/>
        <v>100</v>
      </c>
      <c r="F227" s="265">
        <f t="shared" si="22"/>
        <v>-23.358395989974937</v>
      </c>
      <c r="G227" s="4">
        <v>1995</v>
      </c>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c r="IL227" s="4"/>
      <c r="IM227" s="4"/>
      <c r="IN227" s="4"/>
      <c r="IO227" s="4"/>
      <c r="IP227" s="4"/>
      <c r="IQ227" s="4"/>
      <c r="IR227" s="4"/>
      <c r="IS227" s="4"/>
      <c r="IT227" s="4"/>
      <c r="IU227" s="4"/>
      <c r="IV227" s="4"/>
    </row>
    <row r="228" spans="1:256" s="1" customFormat="1" ht="21.75" customHeight="1">
      <c r="A228" s="52" t="s">
        <v>135</v>
      </c>
      <c r="B228" s="263">
        <v>1014</v>
      </c>
      <c r="C228" s="263">
        <v>853</v>
      </c>
      <c r="D228" s="263">
        <v>853</v>
      </c>
      <c r="E228" s="160">
        <f t="shared" si="21"/>
        <v>100</v>
      </c>
      <c r="F228" s="265">
        <f t="shared" si="22"/>
        <v>-15.711462450592887</v>
      </c>
      <c r="G228" s="4">
        <v>1012</v>
      </c>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c r="IK228" s="4"/>
      <c r="IL228" s="4"/>
      <c r="IM228" s="4"/>
      <c r="IN228" s="4"/>
      <c r="IO228" s="4"/>
      <c r="IP228" s="4"/>
      <c r="IQ228" s="4"/>
      <c r="IR228" s="4"/>
      <c r="IS228" s="4"/>
      <c r="IT228" s="4"/>
      <c r="IU228" s="4"/>
      <c r="IV228" s="4"/>
    </row>
    <row r="229" spans="1:256" s="1" customFormat="1" ht="21.75" customHeight="1">
      <c r="A229" s="52" t="s">
        <v>136</v>
      </c>
      <c r="B229" s="263">
        <v>467</v>
      </c>
      <c r="C229" s="263">
        <v>239</v>
      </c>
      <c r="D229" s="263">
        <v>239</v>
      </c>
      <c r="E229" s="160">
        <f t="shared" si="21"/>
        <v>100</v>
      </c>
      <c r="F229" s="265">
        <f t="shared" si="22"/>
        <v>-37.270341207349084</v>
      </c>
      <c r="G229" s="4">
        <v>381</v>
      </c>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c r="IL229" s="4"/>
      <c r="IM229" s="4"/>
      <c r="IN229" s="4"/>
      <c r="IO229" s="4"/>
      <c r="IP229" s="4"/>
      <c r="IQ229" s="4"/>
      <c r="IR229" s="4"/>
      <c r="IS229" s="4"/>
      <c r="IT229" s="4"/>
      <c r="IU229" s="4"/>
      <c r="IV229" s="4"/>
    </row>
    <row r="230" spans="1:7" ht="21.75" customHeight="1">
      <c r="A230" s="52" t="s">
        <v>274</v>
      </c>
      <c r="B230" s="263">
        <v>6</v>
      </c>
      <c r="C230" s="263">
        <v>6</v>
      </c>
      <c r="D230" s="263">
        <v>6</v>
      </c>
      <c r="E230" s="160">
        <f t="shared" si="21"/>
        <v>100</v>
      </c>
      <c r="F230" s="265">
        <f t="shared" si="22"/>
        <v>50</v>
      </c>
      <c r="G230" s="4">
        <v>4</v>
      </c>
    </row>
    <row r="231" spans="1:7" ht="21.75" customHeight="1">
      <c r="A231" s="52" t="s">
        <v>275</v>
      </c>
      <c r="B231" s="263">
        <v>880</v>
      </c>
      <c r="C231" s="263">
        <v>431</v>
      </c>
      <c r="D231" s="263">
        <v>431</v>
      </c>
      <c r="E231" s="160">
        <f t="shared" si="21"/>
        <v>100</v>
      </c>
      <c r="F231" s="265">
        <f t="shared" si="22"/>
        <v>-27.926421404682273</v>
      </c>
      <c r="G231" s="4">
        <v>598</v>
      </c>
    </row>
    <row r="232" spans="1:7" ht="21.75" customHeight="1">
      <c r="A232" s="52" t="s">
        <v>276</v>
      </c>
      <c r="B232" s="263">
        <v>4313</v>
      </c>
      <c r="C232" s="263">
        <v>2790</v>
      </c>
      <c r="D232" s="263">
        <v>2790</v>
      </c>
      <c r="E232" s="160">
        <f t="shared" si="21"/>
        <v>100</v>
      </c>
      <c r="F232" s="265">
        <f t="shared" si="22"/>
        <v>61.458333333333336</v>
      </c>
      <c r="G232" s="4">
        <v>1728</v>
      </c>
    </row>
    <row r="233" spans="1:7" ht="21.75" customHeight="1">
      <c r="A233" s="52" t="s">
        <v>277</v>
      </c>
      <c r="B233" s="263">
        <v>16496</v>
      </c>
      <c r="C233" s="263">
        <v>28635</v>
      </c>
      <c r="D233" s="263">
        <v>28635</v>
      </c>
      <c r="E233" s="160">
        <f t="shared" si="21"/>
        <v>100</v>
      </c>
      <c r="F233" s="265">
        <f t="shared" si="22"/>
        <v>-36.925923478490716</v>
      </c>
      <c r="G233" s="4">
        <v>45399</v>
      </c>
    </row>
    <row r="234" spans="1:7" ht="21.75" customHeight="1">
      <c r="A234" s="52" t="s">
        <v>278</v>
      </c>
      <c r="B234" s="263">
        <v>16496</v>
      </c>
      <c r="C234" s="263">
        <v>28635</v>
      </c>
      <c r="D234" s="263">
        <v>28635</v>
      </c>
      <c r="E234" s="160">
        <f t="shared" si="21"/>
        <v>100</v>
      </c>
      <c r="F234" s="265">
        <f t="shared" si="22"/>
        <v>-36.925923478490716</v>
      </c>
      <c r="G234" s="4">
        <v>45399</v>
      </c>
    </row>
    <row r="235" spans="1:7" ht="21.75" customHeight="1">
      <c r="A235" s="52" t="s">
        <v>279</v>
      </c>
      <c r="B235" s="263">
        <v>4976</v>
      </c>
      <c r="C235" s="263">
        <v>2458</v>
      </c>
      <c r="D235" s="263">
        <v>2458</v>
      </c>
      <c r="E235" s="160">
        <f t="shared" si="21"/>
        <v>100</v>
      </c>
      <c r="F235" s="265">
        <f t="shared" si="22"/>
        <v>-16.280653950953678</v>
      </c>
      <c r="G235" s="4">
        <v>2936</v>
      </c>
    </row>
    <row r="236" spans="1:7" ht="21.75" customHeight="1">
      <c r="A236" s="52" t="s">
        <v>280</v>
      </c>
      <c r="B236" s="263">
        <v>2531</v>
      </c>
      <c r="C236" s="263">
        <v>27295</v>
      </c>
      <c r="D236" s="263">
        <v>27295</v>
      </c>
      <c r="E236" s="160">
        <f t="shared" si="21"/>
        <v>100</v>
      </c>
      <c r="F236" s="265">
        <f t="shared" si="22"/>
        <v>539.3769032560318</v>
      </c>
      <c r="G236" s="4">
        <v>4269</v>
      </c>
    </row>
    <row r="237" spans="1:256" s="232" customFormat="1" ht="21.75" customHeight="1">
      <c r="A237" s="143" t="s">
        <v>281</v>
      </c>
      <c r="B237" s="261">
        <v>8013</v>
      </c>
      <c r="C237" s="261">
        <v>5158</v>
      </c>
      <c r="D237" s="261">
        <v>5158</v>
      </c>
      <c r="E237" s="271">
        <f t="shared" si="21"/>
        <v>100</v>
      </c>
      <c r="F237" s="260">
        <f t="shared" si="22"/>
        <v>2.199326332474737</v>
      </c>
      <c r="G237" s="4">
        <v>5047</v>
      </c>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c r="IM237" s="4"/>
      <c r="IN237" s="4"/>
      <c r="IO237" s="4"/>
      <c r="IP237" s="4"/>
      <c r="IQ237" s="4"/>
      <c r="IR237" s="4"/>
      <c r="IS237" s="4"/>
      <c r="IT237" s="4"/>
      <c r="IU237" s="4"/>
      <c r="IV237" s="4"/>
    </row>
    <row r="238" spans="1:7" ht="21.75" customHeight="1">
      <c r="A238" s="52" t="s">
        <v>282</v>
      </c>
      <c r="B238" s="263">
        <v>3978</v>
      </c>
      <c r="C238" s="263">
        <v>2297</v>
      </c>
      <c r="D238" s="263">
        <v>2297</v>
      </c>
      <c r="E238" s="160">
        <f t="shared" si="21"/>
        <v>100</v>
      </c>
      <c r="F238" s="265">
        <f t="shared" si="22"/>
        <v>-5.0041356492969395</v>
      </c>
      <c r="G238" s="4">
        <v>2418</v>
      </c>
    </row>
    <row r="239" spans="1:6" ht="21.75" customHeight="1">
      <c r="A239" s="52" t="s">
        <v>86</v>
      </c>
      <c r="B239" s="263">
        <v>0</v>
      </c>
      <c r="C239" s="263">
        <v>11</v>
      </c>
      <c r="D239" s="263">
        <v>11</v>
      </c>
      <c r="E239" s="160"/>
      <c r="F239" s="265"/>
    </row>
    <row r="240" spans="1:7" ht="21.75" customHeight="1">
      <c r="A240" s="269" t="s">
        <v>87</v>
      </c>
      <c r="B240" s="263">
        <v>260</v>
      </c>
      <c r="C240" s="263">
        <v>118</v>
      </c>
      <c r="D240" s="263">
        <v>118</v>
      </c>
      <c r="E240" s="160">
        <f aca="true" t="shared" si="23" ref="E240:E245">D240/C240*100</f>
        <v>100</v>
      </c>
      <c r="F240" s="265">
        <f>(D240-G240)/G240*100</f>
        <v>-76.72583826429981</v>
      </c>
      <c r="G240" s="4">
        <v>507</v>
      </c>
    </row>
    <row r="241" spans="1:7" ht="21.75" customHeight="1">
      <c r="A241" s="269" t="s">
        <v>283</v>
      </c>
      <c r="B241" s="263">
        <v>69</v>
      </c>
      <c r="C241" s="263">
        <v>60</v>
      </c>
      <c r="D241" s="263">
        <v>60</v>
      </c>
      <c r="E241" s="160">
        <f t="shared" si="23"/>
        <v>100</v>
      </c>
      <c r="F241" s="265">
        <f>(D241-G241)/G241*100</f>
        <v>62.16216216216216</v>
      </c>
      <c r="G241" s="4">
        <v>37</v>
      </c>
    </row>
    <row r="242" spans="1:7" ht="21.75" customHeight="1">
      <c r="A242" s="269" t="s">
        <v>284</v>
      </c>
      <c r="B242" s="263">
        <v>10</v>
      </c>
      <c r="C242" s="263">
        <v>7</v>
      </c>
      <c r="D242" s="263">
        <v>7</v>
      </c>
      <c r="E242" s="160">
        <f t="shared" si="23"/>
        <v>100</v>
      </c>
      <c r="F242" s="265">
        <f>(D242-G242)/G242*100</f>
        <v>-22.22222222222222</v>
      </c>
      <c r="G242" s="4">
        <v>9</v>
      </c>
    </row>
    <row r="243" spans="1:7" ht="21.75" customHeight="1">
      <c r="A243" s="269" t="s">
        <v>285</v>
      </c>
      <c r="B243" s="263">
        <v>888</v>
      </c>
      <c r="C243" s="263">
        <v>612</v>
      </c>
      <c r="D243" s="263">
        <v>612</v>
      </c>
      <c r="E243" s="160">
        <f t="shared" si="23"/>
        <v>100</v>
      </c>
      <c r="F243" s="265"/>
      <c r="G243" s="4">
        <v>419</v>
      </c>
    </row>
    <row r="244" spans="1:7" ht="21.75" customHeight="1">
      <c r="A244" s="269" t="s">
        <v>286</v>
      </c>
      <c r="B244" s="263"/>
      <c r="C244" s="263">
        <v>626</v>
      </c>
      <c r="D244" s="263">
        <v>626</v>
      </c>
      <c r="E244" s="160">
        <f t="shared" si="23"/>
        <v>100</v>
      </c>
      <c r="F244" s="265">
        <f>(D244-G244)/G244*100</f>
        <v>-8.345534407027818</v>
      </c>
      <c r="G244" s="4">
        <v>683</v>
      </c>
    </row>
    <row r="245" spans="1:7" ht="21.75" customHeight="1">
      <c r="A245" s="269" t="s">
        <v>287</v>
      </c>
      <c r="B245" s="263"/>
      <c r="C245" s="263">
        <v>3</v>
      </c>
      <c r="D245" s="263">
        <v>3</v>
      </c>
      <c r="E245" s="160">
        <f t="shared" si="23"/>
        <v>100</v>
      </c>
      <c r="F245" s="265">
        <f>(D245-G245)/G245*100</f>
        <v>-86.95652173913044</v>
      </c>
      <c r="G245" s="4">
        <v>23</v>
      </c>
    </row>
    <row r="246" spans="1:6" ht="21.75" customHeight="1">
      <c r="A246" s="269" t="s">
        <v>288</v>
      </c>
      <c r="B246" s="263"/>
      <c r="C246" s="263">
        <v>24</v>
      </c>
      <c r="D246" s="263">
        <v>24</v>
      </c>
      <c r="E246" s="160"/>
      <c r="F246" s="265"/>
    </row>
    <row r="247" spans="1:7" ht="21.75" customHeight="1">
      <c r="A247" s="269" t="s">
        <v>289</v>
      </c>
      <c r="B247" s="263">
        <v>2144</v>
      </c>
      <c r="C247" s="263">
        <v>116</v>
      </c>
      <c r="D247" s="263">
        <v>116</v>
      </c>
      <c r="E247" s="160">
        <f>D247/C247*100</f>
        <v>100</v>
      </c>
      <c r="F247" s="265">
        <f>(D247-G247)/G247*100</f>
        <v>-81.90327613104525</v>
      </c>
      <c r="G247" s="4">
        <v>641</v>
      </c>
    </row>
    <row r="248" spans="1:7" ht="21.75" customHeight="1">
      <c r="A248" s="269" t="s">
        <v>290</v>
      </c>
      <c r="B248" s="263">
        <v>607</v>
      </c>
      <c r="C248" s="263">
        <v>720</v>
      </c>
      <c r="D248" s="263">
        <v>720</v>
      </c>
      <c r="E248" s="160">
        <f>D248/C248*100</f>
        <v>100</v>
      </c>
      <c r="F248" s="265">
        <f>(D248-G248)/G248*100</f>
        <v>627.2727272727273</v>
      </c>
      <c r="G248" s="4">
        <v>99</v>
      </c>
    </row>
    <row r="249" spans="1:7" ht="21.75" customHeight="1">
      <c r="A249" s="269" t="s">
        <v>291</v>
      </c>
      <c r="B249" s="263">
        <v>616</v>
      </c>
      <c r="C249" s="263">
        <v>341</v>
      </c>
      <c r="D249" s="263">
        <v>341</v>
      </c>
      <c r="E249" s="160">
        <f>D249/C249*100</f>
        <v>100</v>
      </c>
      <c r="F249" s="265">
        <f>(D249-G249)/G249*100</f>
        <v>113.12500000000001</v>
      </c>
      <c r="G249" s="4">
        <v>160</v>
      </c>
    </row>
    <row r="250" spans="1:7" ht="21.75" customHeight="1">
      <c r="A250" s="269" t="s">
        <v>292</v>
      </c>
      <c r="B250" s="263">
        <v>163</v>
      </c>
      <c r="C250" s="263">
        <v>44</v>
      </c>
      <c r="D250" s="263">
        <v>44</v>
      </c>
      <c r="E250" s="160">
        <f>D250/C250*100</f>
        <v>100</v>
      </c>
      <c r="F250" s="265">
        <f>(D250-G250)/G250*100</f>
        <v>-22.807017543859647</v>
      </c>
      <c r="G250" s="4">
        <v>57</v>
      </c>
    </row>
    <row r="251" spans="1:6" ht="21.75" customHeight="1">
      <c r="A251" s="269" t="s">
        <v>293</v>
      </c>
      <c r="B251" s="263">
        <v>4</v>
      </c>
      <c r="C251" s="263">
        <v>4</v>
      </c>
      <c r="D251" s="263">
        <v>4</v>
      </c>
      <c r="E251" s="160"/>
      <c r="F251" s="265"/>
    </row>
    <row r="252" spans="1:7" ht="21.75" customHeight="1">
      <c r="A252" s="269" t="s">
        <v>294</v>
      </c>
      <c r="B252" s="263">
        <v>449</v>
      </c>
      <c r="C252" s="263">
        <v>293</v>
      </c>
      <c r="D252" s="263">
        <v>293</v>
      </c>
      <c r="E252" s="160">
        <f>D252/C252*100</f>
        <v>100</v>
      </c>
      <c r="F252" s="265">
        <f>(D252-G252)/G252*100</f>
        <v>184.46601941747574</v>
      </c>
      <c r="G252" s="4">
        <v>103</v>
      </c>
    </row>
    <row r="253" spans="1:7" ht="21.75" customHeight="1">
      <c r="A253" s="269" t="s">
        <v>295</v>
      </c>
      <c r="B253" s="263">
        <v>595</v>
      </c>
      <c r="C253" s="263">
        <v>460</v>
      </c>
      <c r="D253" s="263">
        <v>460</v>
      </c>
      <c r="E253" s="160">
        <f>D253/C253*100</f>
        <v>100</v>
      </c>
      <c r="F253" s="265">
        <f>(D253-G253)/G253*100</f>
        <v>64.28571428571429</v>
      </c>
      <c r="G253" s="4">
        <v>280</v>
      </c>
    </row>
    <row r="254" spans="1:6" ht="21.75" customHeight="1">
      <c r="A254" s="269" t="s">
        <v>136</v>
      </c>
      <c r="B254" s="263">
        <v>0</v>
      </c>
      <c r="C254" s="263">
        <v>114</v>
      </c>
      <c r="D254" s="263">
        <v>114</v>
      </c>
      <c r="E254" s="160"/>
      <c r="F254" s="265"/>
    </row>
    <row r="255" spans="1:6" ht="21.75" customHeight="1">
      <c r="A255" s="269" t="s">
        <v>296</v>
      </c>
      <c r="B255" s="263">
        <v>40</v>
      </c>
      <c r="C255" s="263"/>
      <c r="D255" s="263"/>
      <c r="E255" s="160"/>
      <c r="F255" s="265"/>
    </row>
    <row r="256" spans="1:6" ht="21.75" customHeight="1">
      <c r="A256" s="269" t="s">
        <v>297</v>
      </c>
      <c r="B256" s="263">
        <v>20</v>
      </c>
      <c r="C256" s="263"/>
      <c r="D256" s="263"/>
      <c r="E256" s="160"/>
      <c r="F256" s="265"/>
    </row>
    <row r="257" spans="1:7" ht="21.75" customHeight="1">
      <c r="A257" s="269" t="s">
        <v>298</v>
      </c>
      <c r="B257" s="263">
        <v>535</v>
      </c>
      <c r="C257" s="263">
        <v>346</v>
      </c>
      <c r="D257" s="263">
        <v>346</v>
      </c>
      <c r="E257" s="160">
        <f>D257/C257*100</f>
        <v>100</v>
      </c>
      <c r="F257" s="265">
        <f>(D257-G257)/G257*100</f>
        <v>36.75889328063241</v>
      </c>
      <c r="G257" s="4">
        <v>253</v>
      </c>
    </row>
    <row r="258" spans="1:7" ht="21.75" customHeight="1">
      <c r="A258" s="52" t="s">
        <v>299</v>
      </c>
      <c r="B258" s="263">
        <v>1001</v>
      </c>
      <c r="C258" s="263">
        <v>822</v>
      </c>
      <c r="D258" s="263">
        <v>822</v>
      </c>
      <c r="E258" s="160">
        <f>D258/C258*100</f>
        <v>100</v>
      </c>
      <c r="F258" s="265">
        <f>(D258-G258)/G258*100</f>
        <v>-3.5211267605633805</v>
      </c>
      <c r="G258" s="4">
        <v>852</v>
      </c>
    </row>
    <row r="259" spans="1:6" ht="21.75" customHeight="1">
      <c r="A259" s="269" t="s">
        <v>87</v>
      </c>
      <c r="B259" s="263">
        <v>219</v>
      </c>
      <c r="C259" s="263">
        <v>45</v>
      </c>
      <c r="D259" s="263">
        <v>45</v>
      </c>
      <c r="E259" s="160"/>
      <c r="F259" s="265"/>
    </row>
    <row r="260" spans="1:7" ht="21.75" customHeight="1">
      <c r="A260" s="269" t="s">
        <v>300</v>
      </c>
      <c r="C260" s="263">
        <v>340</v>
      </c>
      <c r="D260" s="263">
        <v>340</v>
      </c>
      <c r="E260" s="160">
        <f>D260/C260*100</f>
        <v>100</v>
      </c>
      <c r="F260" s="265">
        <f>(D260-G260)/G260*100</f>
        <v>-9.574468085106384</v>
      </c>
      <c r="G260" s="4">
        <v>376</v>
      </c>
    </row>
    <row r="261" spans="1:6" ht="21.75" customHeight="1">
      <c r="A261" s="269" t="s">
        <v>301</v>
      </c>
      <c r="B261" s="263"/>
      <c r="C261" s="263">
        <v>296</v>
      </c>
      <c r="D261" s="263">
        <v>296</v>
      </c>
      <c r="E261" s="160"/>
      <c r="F261" s="265"/>
    </row>
    <row r="262" spans="1:7" ht="21.75" customHeight="1">
      <c r="A262" s="269" t="s">
        <v>302</v>
      </c>
      <c r="B262" s="263">
        <v>782</v>
      </c>
      <c r="C262" s="263">
        <v>141</v>
      </c>
      <c r="D262" s="263">
        <v>141</v>
      </c>
      <c r="E262" s="160">
        <f aca="true" t="shared" si="24" ref="E262:E267">D262/C262*100</f>
        <v>100</v>
      </c>
      <c r="F262" s="265">
        <f>(D262-G262)/G262*100</f>
        <v>-59.71428571428572</v>
      </c>
      <c r="G262" s="4">
        <v>350</v>
      </c>
    </row>
    <row r="263" spans="1:7" ht="21.75" customHeight="1">
      <c r="A263" s="269" t="s">
        <v>303</v>
      </c>
      <c r="B263" s="263">
        <v>1002</v>
      </c>
      <c r="C263" s="263">
        <v>864</v>
      </c>
      <c r="D263" s="263">
        <v>864</v>
      </c>
      <c r="E263" s="160">
        <f t="shared" si="24"/>
        <v>100</v>
      </c>
      <c r="F263" s="265">
        <f>(D263-G263)/G263*100</f>
        <v>-12.105798575788402</v>
      </c>
      <c r="G263" s="4">
        <v>983</v>
      </c>
    </row>
    <row r="264" spans="1:7" ht="21.75" customHeight="1">
      <c r="A264" s="269" t="s">
        <v>304</v>
      </c>
      <c r="B264" s="263">
        <v>1002</v>
      </c>
      <c r="C264" s="263">
        <v>864</v>
      </c>
      <c r="D264" s="263">
        <v>864</v>
      </c>
      <c r="E264" s="160">
        <f t="shared" si="24"/>
        <v>100</v>
      </c>
      <c r="F264" s="265">
        <f>(D264-G264)/G264*100</f>
        <v>19.502074688796682</v>
      </c>
      <c r="G264" s="4">
        <v>723</v>
      </c>
    </row>
    <row r="265" spans="1:7" ht="21.75" customHeight="1">
      <c r="A265" s="269" t="s">
        <v>305</v>
      </c>
      <c r="B265" s="263">
        <v>13</v>
      </c>
      <c r="C265" s="263">
        <v>19</v>
      </c>
      <c r="D265" s="263">
        <v>19</v>
      </c>
      <c r="E265" s="160">
        <f t="shared" si="24"/>
        <v>100</v>
      </c>
      <c r="F265" s="265">
        <f>(D265-G265)/G265*100</f>
        <v>46.15384615384615</v>
      </c>
      <c r="G265" s="4">
        <v>13</v>
      </c>
    </row>
    <row r="266" spans="1:7" ht="21.75" customHeight="1">
      <c r="A266" s="269" t="s">
        <v>306</v>
      </c>
      <c r="B266" s="263">
        <v>0</v>
      </c>
      <c r="C266" s="263">
        <v>4</v>
      </c>
      <c r="D266" s="263">
        <v>4</v>
      </c>
      <c r="E266" s="160">
        <f t="shared" si="24"/>
        <v>100</v>
      </c>
      <c r="F266" s="265"/>
      <c r="G266" s="4">
        <v>4</v>
      </c>
    </row>
    <row r="267" spans="1:7" ht="21.75" customHeight="1">
      <c r="A267" s="269" t="s">
        <v>307</v>
      </c>
      <c r="B267" s="263">
        <v>13</v>
      </c>
      <c r="C267" s="263">
        <v>15</v>
      </c>
      <c r="D267" s="263">
        <v>15</v>
      </c>
      <c r="E267" s="160">
        <f t="shared" si="24"/>
        <v>100</v>
      </c>
      <c r="F267" s="265">
        <f>(D267-G267)/G267*100</f>
        <v>66.66666666666666</v>
      </c>
      <c r="G267" s="4">
        <v>9</v>
      </c>
    </row>
    <row r="268" spans="1:6" ht="21.75" customHeight="1">
      <c r="A268" s="269" t="s">
        <v>308</v>
      </c>
      <c r="B268" s="263"/>
      <c r="C268" s="263">
        <v>1</v>
      </c>
      <c r="D268" s="263">
        <v>1</v>
      </c>
      <c r="E268" s="160"/>
      <c r="F268" s="265"/>
    </row>
    <row r="269" spans="1:6" ht="21.75" customHeight="1">
      <c r="A269" s="269" t="s">
        <v>309</v>
      </c>
      <c r="B269" s="263"/>
      <c r="C269" s="263">
        <v>1</v>
      </c>
      <c r="D269" s="263">
        <v>1</v>
      </c>
      <c r="E269" s="160"/>
      <c r="F269" s="265"/>
    </row>
    <row r="270" spans="1:7" ht="21.75" customHeight="1">
      <c r="A270" s="269" t="s">
        <v>310</v>
      </c>
      <c r="B270" s="263">
        <v>808</v>
      </c>
      <c r="C270" s="263">
        <v>354</v>
      </c>
      <c r="D270" s="263">
        <v>354</v>
      </c>
      <c r="E270" s="160">
        <f>D270/C270*100</f>
        <v>100</v>
      </c>
      <c r="F270" s="265">
        <f>(D270-G270)/G270*100</f>
        <v>3.812316715542522</v>
      </c>
      <c r="G270" s="4">
        <v>341</v>
      </c>
    </row>
    <row r="271" spans="1:7" ht="21.75" customHeight="1">
      <c r="A271" s="269" t="s">
        <v>311</v>
      </c>
      <c r="B271" s="263">
        <v>808</v>
      </c>
      <c r="C271" s="263">
        <v>354</v>
      </c>
      <c r="D271" s="263">
        <v>354</v>
      </c>
      <c r="E271" s="160">
        <f>D271/C271*100</f>
        <v>100</v>
      </c>
      <c r="F271" s="265">
        <f>(D271-G271)/G271*100</f>
        <v>3.812316715542522</v>
      </c>
      <c r="G271" s="4">
        <v>341</v>
      </c>
    </row>
    <row r="272" spans="1:256" s="232" customFormat="1" ht="21.75" customHeight="1">
      <c r="A272" s="143" t="s">
        <v>312</v>
      </c>
      <c r="B272" s="261">
        <v>406</v>
      </c>
      <c r="C272" s="261">
        <v>170</v>
      </c>
      <c r="D272" s="261">
        <v>170</v>
      </c>
      <c r="E272" s="271">
        <f>D272/C272*100</f>
        <v>100</v>
      </c>
      <c r="F272" s="260">
        <f>(D272-G272)/G272*100</f>
        <v>44.06779661016949</v>
      </c>
      <c r="G272" s="4">
        <v>118</v>
      </c>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4"/>
      <c r="IA272" s="4"/>
      <c r="IB272" s="4"/>
      <c r="IC272" s="4"/>
      <c r="ID272" s="4"/>
      <c r="IE272" s="4"/>
      <c r="IF272" s="4"/>
      <c r="IG272" s="4"/>
      <c r="IH272" s="4"/>
      <c r="II272" s="4"/>
      <c r="IJ272" s="4"/>
      <c r="IK272" s="4"/>
      <c r="IL272" s="4"/>
      <c r="IM272" s="4"/>
      <c r="IN272" s="4"/>
      <c r="IO272" s="4"/>
      <c r="IP272" s="4"/>
      <c r="IQ272" s="4"/>
      <c r="IR272" s="4"/>
      <c r="IS272" s="4"/>
      <c r="IT272" s="4"/>
      <c r="IU272" s="4"/>
      <c r="IV272" s="4"/>
    </row>
    <row r="273" spans="1:7" ht="21.75" customHeight="1">
      <c r="A273" s="269" t="s">
        <v>313</v>
      </c>
      <c r="B273" s="263">
        <v>387</v>
      </c>
      <c r="C273" s="263">
        <v>149</v>
      </c>
      <c r="D273" s="263">
        <v>149</v>
      </c>
      <c r="E273" s="160">
        <f>D273/C273*100</f>
        <v>100</v>
      </c>
      <c r="F273" s="265">
        <f>(D273-G273)/G273*100</f>
        <v>26.27118644067797</v>
      </c>
      <c r="G273" s="4">
        <v>118</v>
      </c>
    </row>
    <row r="274" spans="1:7" ht="21.75" customHeight="1">
      <c r="A274" s="269" t="s">
        <v>314</v>
      </c>
      <c r="B274" s="263">
        <v>387</v>
      </c>
      <c r="C274" s="263">
        <v>149</v>
      </c>
      <c r="D274" s="263">
        <v>149</v>
      </c>
      <c r="E274" s="160">
        <f>D274/C274*100</f>
        <v>100</v>
      </c>
      <c r="F274" s="265">
        <f>(D274-G274)/G274*100</f>
        <v>26.27118644067797</v>
      </c>
      <c r="G274" s="4">
        <v>118</v>
      </c>
    </row>
    <row r="275" spans="1:6" ht="21.75" customHeight="1">
      <c r="A275" s="269" t="s">
        <v>315</v>
      </c>
      <c r="B275" s="263"/>
      <c r="C275" s="263">
        <v>21</v>
      </c>
      <c r="D275" s="263">
        <v>21</v>
      </c>
      <c r="E275" s="160"/>
      <c r="F275" s="265"/>
    </row>
    <row r="276" spans="1:6" ht="21.75" customHeight="1">
      <c r="A276" s="269" t="s">
        <v>316</v>
      </c>
      <c r="B276" s="263"/>
      <c r="C276" s="263">
        <v>21</v>
      </c>
      <c r="D276" s="263">
        <v>21</v>
      </c>
      <c r="E276" s="160"/>
      <c r="F276" s="265"/>
    </row>
    <row r="277" spans="1:256" s="232" customFormat="1" ht="21.75" customHeight="1">
      <c r="A277" s="143" t="s">
        <v>317</v>
      </c>
      <c r="B277" s="261">
        <v>612</v>
      </c>
      <c r="C277" s="261">
        <v>3805</v>
      </c>
      <c r="D277" s="261">
        <v>3805</v>
      </c>
      <c r="E277" s="271">
        <f>D277/C277*100</f>
        <v>100</v>
      </c>
      <c r="F277" s="260">
        <f>(D277-G277)/G277*100</f>
        <v>37.463872832369944</v>
      </c>
      <c r="G277" s="4">
        <v>2768</v>
      </c>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c r="HV277" s="4"/>
      <c r="HW277" s="4"/>
      <c r="HX277" s="4"/>
      <c r="HY277" s="4"/>
      <c r="HZ277" s="4"/>
      <c r="IA277" s="4"/>
      <c r="IB277" s="4"/>
      <c r="IC277" s="4"/>
      <c r="ID277" s="4"/>
      <c r="IE277" s="4"/>
      <c r="IF277" s="4"/>
      <c r="IG277" s="4"/>
      <c r="IH277" s="4"/>
      <c r="II277" s="4"/>
      <c r="IJ277" s="4"/>
      <c r="IK277" s="4"/>
      <c r="IL277" s="4"/>
      <c r="IM277" s="4"/>
      <c r="IN277" s="4"/>
      <c r="IO277" s="4"/>
      <c r="IP277" s="4"/>
      <c r="IQ277" s="4"/>
      <c r="IR277" s="4"/>
      <c r="IS277" s="4"/>
      <c r="IT277" s="4"/>
      <c r="IU277" s="4"/>
      <c r="IV277" s="4"/>
    </row>
    <row r="278" spans="1:256" s="232" customFormat="1" ht="21.75" customHeight="1">
      <c r="A278" s="52" t="s">
        <v>318</v>
      </c>
      <c r="B278" s="261"/>
      <c r="C278" s="261">
        <v>1000</v>
      </c>
      <c r="D278" s="263">
        <v>1000</v>
      </c>
      <c r="E278" s="271"/>
      <c r="F278" s="260"/>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c r="IK278" s="4"/>
      <c r="IL278" s="4"/>
      <c r="IM278" s="4"/>
      <c r="IN278" s="4"/>
      <c r="IO278" s="4"/>
      <c r="IP278" s="4"/>
      <c r="IQ278" s="4"/>
      <c r="IR278" s="4"/>
      <c r="IS278" s="4"/>
      <c r="IT278" s="4"/>
      <c r="IU278" s="4"/>
      <c r="IV278" s="4"/>
    </row>
    <row r="279" spans="1:256" s="232" customFormat="1" ht="21.75" customHeight="1">
      <c r="A279" s="52" t="s">
        <v>319</v>
      </c>
      <c r="B279" s="261"/>
      <c r="C279" s="261">
        <v>1000</v>
      </c>
      <c r="D279" s="263">
        <v>1000</v>
      </c>
      <c r="E279" s="271"/>
      <c r="F279" s="260"/>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c r="HV279" s="4"/>
      <c r="HW279" s="4"/>
      <c r="HX279" s="4"/>
      <c r="HY279" s="4"/>
      <c r="HZ279" s="4"/>
      <c r="IA279" s="4"/>
      <c r="IB279" s="4"/>
      <c r="IC279" s="4"/>
      <c r="ID279" s="4"/>
      <c r="IE279" s="4"/>
      <c r="IF279" s="4"/>
      <c r="IG279" s="4"/>
      <c r="IH279" s="4"/>
      <c r="II279" s="4"/>
      <c r="IJ279" s="4"/>
      <c r="IK279" s="4"/>
      <c r="IL279" s="4"/>
      <c r="IM279" s="4"/>
      <c r="IN279" s="4"/>
      <c r="IO279" s="4"/>
      <c r="IP279" s="4"/>
      <c r="IQ279" s="4"/>
      <c r="IR279" s="4"/>
      <c r="IS279" s="4"/>
      <c r="IT279" s="4"/>
      <c r="IU279" s="4"/>
      <c r="IV279" s="4"/>
    </row>
    <row r="280" spans="1:7" ht="21.75" customHeight="1">
      <c r="A280" s="269" t="s">
        <v>320</v>
      </c>
      <c r="B280" s="263">
        <v>612</v>
      </c>
      <c r="C280" s="263">
        <v>2805</v>
      </c>
      <c r="D280" s="263">
        <v>2805</v>
      </c>
      <c r="E280" s="160">
        <f>D280/C280*100</f>
        <v>100</v>
      </c>
      <c r="F280" s="265">
        <f>(D280-G280)/G280*100</f>
        <v>8.847497089639116</v>
      </c>
      <c r="G280" s="4">
        <v>2577</v>
      </c>
    </row>
    <row r="281" spans="1:7" ht="21.75" customHeight="1">
      <c r="A281" s="269" t="s">
        <v>86</v>
      </c>
      <c r="B281" s="263">
        <v>212</v>
      </c>
      <c r="C281" s="263">
        <v>176</v>
      </c>
      <c r="D281" s="263">
        <v>176</v>
      </c>
      <c r="E281" s="160">
        <f>D281/C281*100</f>
        <v>100</v>
      </c>
      <c r="F281" s="265">
        <f>(D281-G281)/G281*100</f>
        <v>-23.809523809523807</v>
      </c>
      <c r="G281" s="4">
        <v>231</v>
      </c>
    </row>
    <row r="282" spans="1:6" ht="21.75" customHeight="1">
      <c r="A282" s="269" t="s">
        <v>87</v>
      </c>
      <c r="C282" s="263">
        <v>1641</v>
      </c>
      <c r="D282" s="263">
        <v>1641</v>
      </c>
      <c r="E282" s="160"/>
      <c r="F282" s="265"/>
    </row>
    <row r="283" spans="1:7" ht="21.75" customHeight="1">
      <c r="A283" s="269" t="s">
        <v>321</v>
      </c>
      <c r="B283" s="263">
        <v>400</v>
      </c>
      <c r="C283" s="263">
        <v>853</v>
      </c>
      <c r="D283" s="263">
        <v>853</v>
      </c>
      <c r="E283" s="160">
        <f>D283/C283*100</f>
        <v>100</v>
      </c>
      <c r="F283" s="265">
        <f>(D283-G283)/G283*100</f>
        <v>-9.158679446219383</v>
      </c>
      <c r="G283" s="4">
        <v>939</v>
      </c>
    </row>
    <row r="284" spans="1:7" ht="27.75" customHeight="1">
      <c r="A284" s="269" t="s">
        <v>322</v>
      </c>
      <c r="B284" s="263"/>
      <c r="C284" s="263">
        <v>135</v>
      </c>
      <c r="D284" s="263">
        <v>135</v>
      </c>
      <c r="E284" s="160">
        <f>D284/C284*100</f>
        <v>100</v>
      </c>
      <c r="F284" s="265">
        <f>(D284-G284)/G284*100</f>
        <v>-90.40511727078892</v>
      </c>
      <c r="G284" s="4">
        <v>1407</v>
      </c>
    </row>
    <row r="285" spans="1:256" s="232" customFormat="1" ht="21.75" customHeight="1">
      <c r="A285" s="143" t="s">
        <v>323</v>
      </c>
      <c r="B285" s="261">
        <v>3054</v>
      </c>
      <c r="C285" s="261">
        <v>306</v>
      </c>
      <c r="D285" s="261">
        <v>306</v>
      </c>
      <c r="E285" s="271">
        <f>D285/C285*100</f>
        <v>100</v>
      </c>
      <c r="F285" s="260">
        <f>(D285-G285)/G285*100</f>
        <v>-74.5424292845258</v>
      </c>
      <c r="G285" s="4">
        <v>1202</v>
      </c>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c r="IM285" s="4"/>
      <c r="IN285" s="4"/>
      <c r="IO285" s="4"/>
      <c r="IP285" s="4"/>
      <c r="IQ285" s="4"/>
      <c r="IR285" s="4"/>
      <c r="IS285" s="4"/>
      <c r="IT285" s="4"/>
      <c r="IU285" s="4"/>
      <c r="IV285" s="4"/>
    </row>
    <row r="286" spans="1:256" s="232" customFormat="1" ht="21.75" customHeight="1">
      <c r="A286" s="52" t="s">
        <v>324</v>
      </c>
      <c r="B286" s="261"/>
      <c r="C286" s="261">
        <v>76</v>
      </c>
      <c r="D286" s="263">
        <v>76</v>
      </c>
      <c r="E286" s="271"/>
      <c r="F286" s="260"/>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c r="IM286" s="4"/>
      <c r="IN286" s="4"/>
      <c r="IO286" s="4"/>
      <c r="IP286" s="4"/>
      <c r="IQ286" s="4"/>
      <c r="IR286" s="4"/>
      <c r="IS286" s="4"/>
      <c r="IT286" s="4"/>
      <c r="IU286" s="4"/>
      <c r="IV286" s="4"/>
    </row>
    <row r="287" spans="1:256" s="232" customFormat="1" ht="21.75" customHeight="1">
      <c r="A287" s="52" t="s">
        <v>325</v>
      </c>
      <c r="B287" s="261"/>
      <c r="C287" s="261">
        <v>76</v>
      </c>
      <c r="D287" s="263">
        <v>76</v>
      </c>
      <c r="E287" s="271"/>
      <c r="F287" s="260"/>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c r="IM287" s="4"/>
      <c r="IN287" s="4"/>
      <c r="IO287" s="4"/>
      <c r="IP287" s="4"/>
      <c r="IQ287" s="4"/>
      <c r="IR287" s="4"/>
      <c r="IS287" s="4"/>
      <c r="IT287" s="4"/>
      <c r="IU287" s="4"/>
      <c r="IV287" s="4"/>
    </row>
    <row r="288" spans="1:7" ht="21.75" customHeight="1">
      <c r="A288" s="52" t="s">
        <v>326</v>
      </c>
      <c r="B288" s="263">
        <v>3054</v>
      </c>
      <c r="C288" s="263">
        <v>0</v>
      </c>
      <c r="D288" s="263">
        <v>0</v>
      </c>
      <c r="E288" s="160"/>
      <c r="F288" s="265"/>
      <c r="G288" s="4">
        <v>1176</v>
      </c>
    </row>
    <row r="289" spans="1:7" ht="21.75" customHeight="1">
      <c r="A289" s="52" t="s">
        <v>327</v>
      </c>
      <c r="B289" s="263">
        <v>3054</v>
      </c>
      <c r="C289" s="263">
        <v>0</v>
      </c>
      <c r="D289" s="263">
        <v>0</v>
      </c>
      <c r="E289" s="160"/>
      <c r="F289" s="265"/>
      <c r="G289" s="4">
        <v>1176</v>
      </c>
    </row>
    <row r="290" spans="1:7" ht="21.75" customHeight="1">
      <c r="A290" s="52" t="s">
        <v>328</v>
      </c>
      <c r="B290" s="263"/>
      <c r="C290" s="263">
        <v>230</v>
      </c>
      <c r="D290" s="263">
        <v>230</v>
      </c>
      <c r="E290" s="160">
        <f aca="true" t="shared" si="25" ref="E290:E295">D290/C290*100</f>
        <v>100</v>
      </c>
      <c r="F290" s="265"/>
      <c r="G290" s="4">
        <v>25</v>
      </c>
    </row>
    <row r="291" spans="1:7" ht="21.75" customHeight="1">
      <c r="A291" s="52" t="s">
        <v>329</v>
      </c>
      <c r="B291" s="263"/>
      <c r="C291" s="263">
        <v>230</v>
      </c>
      <c r="D291" s="263">
        <v>230</v>
      </c>
      <c r="E291" s="160">
        <f t="shared" si="25"/>
        <v>100</v>
      </c>
      <c r="F291" s="265"/>
      <c r="G291" s="4">
        <v>25</v>
      </c>
    </row>
    <row r="292" spans="1:256" s="232" customFormat="1" ht="21.75" customHeight="1">
      <c r="A292" s="143" t="s">
        <v>330</v>
      </c>
      <c r="B292" s="261">
        <v>189</v>
      </c>
      <c r="C292" s="261">
        <v>242</v>
      </c>
      <c r="D292" s="261">
        <v>242</v>
      </c>
      <c r="E292" s="271">
        <f t="shared" si="25"/>
        <v>100</v>
      </c>
      <c r="F292" s="260">
        <f>(D292-G292)/G292*100</f>
        <v>66.89655172413794</v>
      </c>
      <c r="G292" s="4">
        <v>145</v>
      </c>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4"/>
      <c r="HW292" s="4"/>
      <c r="HX292" s="4"/>
      <c r="HY292" s="4"/>
      <c r="HZ292" s="4"/>
      <c r="IA292" s="4"/>
      <c r="IB292" s="4"/>
      <c r="IC292" s="4"/>
      <c r="ID292" s="4"/>
      <c r="IE292" s="4"/>
      <c r="IF292" s="4"/>
      <c r="IG292" s="4"/>
      <c r="IH292" s="4"/>
      <c r="II292" s="4"/>
      <c r="IJ292" s="4"/>
      <c r="IK292" s="4"/>
      <c r="IL292" s="4"/>
      <c r="IM292" s="4"/>
      <c r="IN292" s="4"/>
      <c r="IO292" s="4"/>
      <c r="IP292" s="4"/>
      <c r="IQ292" s="4"/>
      <c r="IR292" s="4"/>
      <c r="IS292" s="4"/>
      <c r="IT292" s="4"/>
      <c r="IU292" s="4"/>
      <c r="IV292" s="4"/>
    </row>
    <row r="293" spans="1:7" ht="21.75" customHeight="1">
      <c r="A293" s="52" t="s">
        <v>331</v>
      </c>
      <c r="B293" s="263">
        <v>189</v>
      </c>
      <c r="C293" s="263">
        <v>154</v>
      </c>
      <c r="D293" s="263">
        <v>154</v>
      </c>
      <c r="E293" s="160">
        <f t="shared" si="25"/>
        <v>100</v>
      </c>
      <c r="F293" s="265">
        <f>(D293-G293)/G293*100</f>
        <v>6.206896551724138</v>
      </c>
      <c r="G293" s="4">
        <v>145</v>
      </c>
    </row>
    <row r="294" spans="1:7" ht="21.75" customHeight="1">
      <c r="A294" s="52" t="s">
        <v>86</v>
      </c>
      <c r="B294" s="263">
        <v>108</v>
      </c>
      <c r="C294" s="263">
        <v>92</v>
      </c>
      <c r="D294" s="263">
        <v>92</v>
      </c>
      <c r="E294" s="160">
        <f t="shared" si="25"/>
        <v>100</v>
      </c>
      <c r="F294" s="265">
        <f>(D294-G294)/G294*100</f>
        <v>-19.298245614035086</v>
      </c>
      <c r="G294" s="4">
        <v>114</v>
      </c>
    </row>
    <row r="295" spans="1:7" ht="21.75" customHeight="1">
      <c r="A295" s="52" t="s">
        <v>87</v>
      </c>
      <c r="B295" s="263">
        <v>31</v>
      </c>
      <c r="C295" s="263">
        <v>62</v>
      </c>
      <c r="D295" s="263">
        <v>62</v>
      </c>
      <c r="E295" s="160">
        <f t="shared" si="25"/>
        <v>100</v>
      </c>
      <c r="F295" s="265">
        <f>(D295-G295)/G295*100</f>
        <v>100</v>
      </c>
      <c r="G295" s="4">
        <v>31</v>
      </c>
    </row>
    <row r="296" spans="1:6" ht="21.75" customHeight="1">
      <c r="A296" s="52" t="s">
        <v>332</v>
      </c>
      <c r="B296" s="263">
        <v>50</v>
      </c>
      <c r="C296" s="263"/>
      <c r="D296" s="263"/>
      <c r="E296" s="160"/>
      <c r="F296" s="265"/>
    </row>
    <row r="297" spans="1:6" ht="21.75" customHeight="1">
      <c r="A297" s="52" t="s">
        <v>333</v>
      </c>
      <c r="B297" s="263"/>
      <c r="C297" s="263">
        <v>38</v>
      </c>
      <c r="D297" s="263">
        <v>38</v>
      </c>
      <c r="E297" s="160">
        <f aca="true" t="shared" si="26" ref="E297:E305">D297/C297*100</f>
        <v>100</v>
      </c>
      <c r="F297" s="265"/>
    </row>
    <row r="298" spans="1:6" ht="21.75" customHeight="1">
      <c r="A298" s="52" t="s">
        <v>334</v>
      </c>
      <c r="B298" s="263"/>
      <c r="C298" s="263">
        <v>38</v>
      </c>
      <c r="D298" s="263">
        <v>38</v>
      </c>
      <c r="E298" s="160">
        <f t="shared" si="26"/>
        <v>100</v>
      </c>
      <c r="F298" s="265"/>
    </row>
    <row r="299" spans="1:256" s="232" customFormat="1" ht="21.75" customHeight="1">
      <c r="A299" s="143" t="s">
        <v>335</v>
      </c>
      <c r="B299" s="261">
        <v>2335</v>
      </c>
      <c r="C299" s="261">
        <v>1278</v>
      </c>
      <c r="D299" s="261">
        <v>1278</v>
      </c>
      <c r="E299" s="271">
        <f t="shared" si="26"/>
        <v>100</v>
      </c>
      <c r="F299" s="260">
        <f>(D299-G299)/G299*100</f>
        <v>-30.049261083743843</v>
      </c>
      <c r="G299" s="4">
        <v>1827</v>
      </c>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c r="HI299" s="4"/>
      <c r="HJ299" s="4"/>
      <c r="HK299" s="4"/>
      <c r="HL299" s="4"/>
      <c r="HM299" s="4"/>
      <c r="HN299" s="4"/>
      <c r="HO299" s="4"/>
      <c r="HP299" s="4"/>
      <c r="HQ299" s="4"/>
      <c r="HR299" s="4"/>
      <c r="HS299" s="4"/>
      <c r="HT299" s="4"/>
      <c r="HU299" s="4"/>
      <c r="HV299" s="4"/>
      <c r="HW299" s="4"/>
      <c r="HX299" s="4"/>
      <c r="HY299" s="4"/>
      <c r="HZ299" s="4"/>
      <c r="IA299" s="4"/>
      <c r="IB299" s="4"/>
      <c r="IC299" s="4"/>
      <c r="ID299" s="4"/>
      <c r="IE299" s="4"/>
      <c r="IF299" s="4"/>
      <c r="IG299" s="4"/>
      <c r="IH299" s="4"/>
      <c r="II299" s="4"/>
      <c r="IJ299" s="4"/>
      <c r="IK299" s="4"/>
      <c r="IL299" s="4"/>
      <c r="IM299" s="4"/>
      <c r="IN299" s="4"/>
      <c r="IO299" s="4"/>
      <c r="IP299" s="4"/>
      <c r="IQ299" s="4"/>
      <c r="IR299" s="4"/>
      <c r="IS299" s="4"/>
      <c r="IT299" s="4"/>
      <c r="IU299" s="4"/>
      <c r="IV299" s="4"/>
    </row>
    <row r="300" spans="1:7" ht="21.75" customHeight="1">
      <c r="A300" s="52" t="s">
        <v>336</v>
      </c>
      <c r="B300" s="263">
        <v>2335</v>
      </c>
      <c r="C300" s="263">
        <v>1278</v>
      </c>
      <c r="D300" s="263">
        <v>1278</v>
      </c>
      <c r="E300" s="160">
        <f t="shared" si="26"/>
        <v>100</v>
      </c>
      <c r="F300" s="265">
        <f>(D300-G300)/G300*100</f>
        <v>-30.049261083743843</v>
      </c>
      <c r="G300" s="4">
        <v>1827</v>
      </c>
    </row>
    <row r="301" spans="1:7" ht="21.75" customHeight="1">
      <c r="A301" s="52" t="s">
        <v>86</v>
      </c>
      <c r="B301" s="263">
        <v>454</v>
      </c>
      <c r="C301" s="263">
        <v>399</v>
      </c>
      <c r="D301" s="263">
        <v>399</v>
      </c>
      <c r="E301" s="160">
        <f t="shared" si="26"/>
        <v>100</v>
      </c>
      <c r="F301" s="265">
        <f>(D301-G301)/G301*100</f>
        <v>-15.644820295983086</v>
      </c>
      <c r="G301" s="4">
        <v>473</v>
      </c>
    </row>
    <row r="302" spans="1:7" ht="21.75" customHeight="1">
      <c r="A302" s="52" t="s">
        <v>87</v>
      </c>
      <c r="B302" s="263">
        <v>78</v>
      </c>
      <c r="C302" s="263">
        <v>13</v>
      </c>
      <c r="D302" s="263">
        <v>13</v>
      </c>
      <c r="E302" s="160">
        <f t="shared" si="26"/>
        <v>100</v>
      </c>
      <c r="F302" s="265">
        <f>(D302-G302)/G302*100</f>
        <v>-83.54430379746836</v>
      </c>
      <c r="G302" s="4">
        <v>79</v>
      </c>
    </row>
    <row r="303" spans="1:7" ht="21.75" customHeight="1">
      <c r="A303" s="52" t="s">
        <v>337</v>
      </c>
      <c r="B303" s="263">
        <v>33</v>
      </c>
      <c r="C303" s="263">
        <v>59</v>
      </c>
      <c r="D303" s="263">
        <v>59</v>
      </c>
      <c r="E303" s="160">
        <f t="shared" si="26"/>
        <v>100</v>
      </c>
      <c r="F303" s="265">
        <f>(D303-G303)/G303*100</f>
        <v>-87.78467908902692</v>
      </c>
      <c r="G303" s="4">
        <v>483</v>
      </c>
    </row>
    <row r="304" spans="1:6" ht="21.75" customHeight="1">
      <c r="A304" s="52" t="s">
        <v>338</v>
      </c>
      <c r="B304" s="263">
        <v>1104</v>
      </c>
      <c r="C304" s="263">
        <v>308</v>
      </c>
      <c r="D304" s="263">
        <v>308</v>
      </c>
      <c r="E304" s="160">
        <f t="shared" si="26"/>
        <v>100</v>
      </c>
      <c r="F304" s="265"/>
    </row>
    <row r="305" spans="1:7" ht="21.75" customHeight="1">
      <c r="A305" s="52" t="s">
        <v>339</v>
      </c>
      <c r="B305" s="263">
        <v>46</v>
      </c>
      <c r="C305" s="263">
        <v>11</v>
      </c>
      <c r="D305" s="263">
        <v>11</v>
      </c>
      <c r="E305" s="160">
        <f t="shared" si="26"/>
        <v>100</v>
      </c>
      <c r="F305" s="265"/>
      <c r="G305" s="4">
        <v>85</v>
      </c>
    </row>
    <row r="306" spans="1:6" ht="21.75" customHeight="1">
      <c r="A306" s="52" t="s">
        <v>340</v>
      </c>
      <c r="B306" s="263">
        <v>199</v>
      </c>
      <c r="C306" s="263"/>
      <c r="D306" s="263"/>
      <c r="E306" s="160"/>
      <c r="F306" s="265"/>
    </row>
    <row r="307" spans="1:7" ht="21.75" customHeight="1">
      <c r="A307" s="52" t="s">
        <v>341</v>
      </c>
      <c r="B307" s="263">
        <v>210</v>
      </c>
      <c r="C307" s="263">
        <v>430</v>
      </c>
      <c r="D307" s="263">
        <v>430</v>
      </c>
      <c r="E307" s="160">
        <f>D307/C307*100</f>
        <v>100</v>
      </c>
      <c r="F307" s="265"/>
      <c r="G307" s="4">
        <v>33</v>
      </c>
    </row>
    <row r="308" spans="1:7" ht="21.75" customHeight="1">
      <c r="A308" s="52" t="s">
        <v>342</v>
      </c>
      <c r="B308" s="263">
        <v>211</v>
      </c>
      <c r="C308" s="263">
        <v>58</v>
      </c>
      <c r="D308" s="263">
        <v>58</v>
      </c>
      <c r="E308" s="160">
        <f>D308/C308*100</f>
        <v>100</v>
      </c>
      <c r="F308" s="265">
        <f>(D308-G308)/G308*100</f>
        <v>-91.36904761904762</v>
      </c>
      <c r="G308" s="4">
        <v>672</v>
      </c>
    </row>
    <row r="309" spans="1:256" s="232" customFormat="1" ht="21.75" customHeight="1">
      <c r="A309" s="143" t="s">
        <v>343</v>
      </c>
      <c r="B309" s="261">
        <v>20832</v>
      </c>
      <c r="C309" s="261">
        <v>1343</v>
      </c>
      <c r="D309" s="261">
        <v>1343</v>
      </c>
      <c r="E309" s="271">
        <f>D309/C309*100</f>
        <v>100</v>
      </c>
      <c r="F309" s="260">
        <f>(D309-G309)/G309*100</f>
        <v>-81.84644498513111</v>
      </c>
      <c r="G309" s="4">
        <v>7398</v>
      </c>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c r="HT309" s="4"/>
      <c r="HU309" s="4"/>
      <c r="HV309" s="4"/>
      <c r="HW309" s="4"/>
      <c r="HX309" s="4"/>
      <c r="HY309" s="4"/>
      <c r="HZ309" s="4"/>
      <c r="IA309" s="4"/>
      <c r="IB309" s="4"/>
      <c r="IC309" s="4"/>
      <c r="ID309" s="4"/>
      <c r="IE309" s="4"/>
      <c r="IF309" s="4"/>
      <c r="IG309" s="4"/>
      <c r="IH309" s="4"/>
      <c r="II309" s="4"/>
      <c r="IJ309" s="4"/>
      <c r="IK309" s="4"/>
      <c r="IL309" s="4"/>
      <c r="IM309" s="4"/>
      <c r="IN309" s="4"/>
      <c r="IO309" s="4"/>
      <c r="IP309" s="4"/>
      <c r="IQ309" s="4"/>
      <c r="IR309" s="4"/>
      <c r="IS309" s="4"/>
      <c r="IT309" s="4"/>
      <c r="IU309" s="4"/>
      <c r="IV309" s="4"/>
    </row>
    <row r="310" spans="1:7" ht="21.75" customHeight="1">
      <c r="A310" s="52" t="s">
        <v>344</v>
      </c>
      <c r="B310" s="263">
        <v>19755</v>
      </c>
      <c r="C310" s="263">
        <v>288</v>
      </c>
      <c r="D310" s="263">
        <v>288</v>
      </c>
      <c r="E310" s="160">
        <f>D310/C310*100</f>
        <v>100</v>
      </c>
      <c r="F310" s="265">
        <f>(D310-G310)/G310*100</f>
        <v>-95.73143619386394</v>
      </c>
      <c r="G310" s="4">
        <v>6747</v>
      </c>
    </row>
    <row r="311" spans="1:7" ht="21.75" customHeight="1">
      <c r="A311" s="52" t="s">
        <v>345</v>
      </c>
      <c r="B311" s="263">
        <v>18490</v>
      </c>
      <c r="C311" s="263">
        <v>220</v>
      </c>
      <c r="D311" s="263">
        <v>220</v>
      </c>
      <c r="E311" s="160">
        <f>D311/C311*100</f>
        <v>100</v>
      </c>
      <c r="F311" s="265">
        <f>(D311-G311)/G311*100</f>
        <v>-96.73735725938009</v>
      </c>
      <c r="G311" s="4">
        <v>6743</v>
      </c>
    </row>
    <row r="312" spans="1:6" ht="21.75" customHeight="1">
      <c r="A312" s="52" t="s">
        <v>346</v>
      </c>
      <c r="B312" s="263">
        <v>1265</v>
      </c>
      <c r="C312" s="263">
        <v>68</v>
      </c>
      <c r="D312" s="263">
        <v>68</v>
      </c>
      <c r="E312" s="160"/>
      <c r="F312" s="265"/>
    </row>
    <row r="313" spans="1:7" ht="21.75" customHeight="1">
      <c r="A313" s="52" t="s">
        <v>347</v>
      </c>
      <c r="B313" s="263">
        <v>1077</v>
      </c>
      <c r="C313" s="263">
        <v>1055</v>
      </c>
      <c r="D313" s="263">
        <v>1055</v>
      </c>
      <c r="E313" s="160">
        <f>D313/C313*100</f>
        <v>100</v>
      </c>
      <c r="F313" s="265">
        <f>(D313-G313)/G313*100</f>
        <v>62.0583717357911</v>
      </c>
      <c r="G313" s="4">
        <v>651</v>
      </c>
    </row>
    <row r="314" spans="1:7" ht="21.75" customHeight="1">
      <c r="A314" s="52" t="s">
        <v>348</v>
      </c>
      <c r="B314" s="263">
        <v>1077</v>
      </c>
      <c r="C314" s="263">
        <v>1055</v>
      </c>
      <c r="D314" s="263">
        <v>1055</v>
      </c>
      <c r="E314" s="160">
        <f>D314/C314*100</f>
        <v>100</v>
      </c>
      <c r="F314" s="265">
        <f>(D314-G314)/G314*100</f>
        <v>62.0583717357911</v>
      </c>
      <c r="G314" s="4">
        <v>651</v>
      </c>
    </row>
    <row r="315" spans="1:6" ht="21.75" customHeight="1">
      <c r="A315" s="143" t="s">
        <v>349</v>
      </c>
      <c r="B315" s="263">
        <v>1106</v>
      </c>
      <c r="C315" s="263">
        <v>824</v>
      </c>
      <c r="D315" s="261">
        <v>824</v>
      </c>
      <c r="E315" s="160"/>
      <c r="F315" s="265"/>
    </row>
    <row r="316" spans="1:6" ht="21.75" customHeight="1">
      <c r="A316" s="52" t="s">
        <v>350</v>
      </c>
      <c r="B316" s="263">
        <v>271</v>
      </c>
      <c r="C316" s="263">
        <v>141</v>
      </c>
      <c r="D316" s="263">
        <v>141</v>
      </c>
      <c r="E316" s="160"/>
      <c r="F316" s="265"/>
    </row>
    <row r="317" spans="1:6" ht="21.75" customHeight="1">
      <c r="A317" s="52" t="s">
        <v>135</v>
      </c>
      <c r="B317" s="263">
        <v>106</v>
      </c>
      <c r="C317" s="263">
        <v>88</v>
      </c>
      <c r="D317" s="263">
        <v>88</v>
      </c>
      <c r="E317" s="160"/>
      <c r="F317" s="265"/>
    </row>
    <row r="318" spans="1:6" ht="21.75" customHeight="1">
      <c r="A318" s="52" t="s">
        <v>136</v>
      </c>
      <c r="B318" s="263">
        <v>140</v>
      </c>
      <c r="C318" s="263">
        <v>36</v>
      </c>
      <c r="D318" s="263">
        <v>36</v>
      </c>
      <c r="E318" s="160"/>
      <c r="F318" s="265"/>
    </row>
    <row r="319" spans="1:6" ht="21.75" customHeight="1">
      <c r="A319" s="52" t="s">
        <v>351</v>
      </c>
      <c r="B319" s="263">
        <v>25</v>
      </c>
      <c r="C319" s="263">
        <v>17</v>
      </c>
      <c r="D319" s="263">
        <v>17</v>
      </c>
      <c r="E319" s="160"/>
      <c r="F319" s="265"/>
    </row>
    <row r="320" spans="1:6" ht="21.75" customHeight="1">
      <c r="A320" s="52" t="s">
        <v>352</v>
      </c>
      <c r="B320" s="263">
        <v>827</v>
      </c>
      <c r="C320" s="263">
        <v>674</v>
      </c>
      <c r="D320" s="263">
        <v>674</v>
      </c>
      <c r="E320" s="160"/>
      <c r="F320" s="265"/>
    </row>
    <row r="321" spans="1:6" ht="21.75" customHeight="1">
      <c r="A321" s="52" t="s">
        <v>86</v>
      </c>
      <c r="B321" s="263">
        <v>329</v>
      </c>
      <c r="C321" s="263">
        <v>313</v>
      </c>
      <c r="D321" s="263">
        <v>313</v>
      </c>
      <c r="E321" s="160"/>
      <c r="F321" s="265"/>
    </row>
    <row r="322" spans="1:6" ht="21.75" customHeight="1">
      <c r="A322" s="52" t="s">
        <v>87</v>
      </c>
      <c r="B322" s="263">
        <v>498</v>
      </c>
      <c r="C322" s="263">
        <v>361</v>
      </c>
      <c r="D322" s="263">
        <v>361</v>
      </c>
      <c r="E322" s="160"/>
      <c r="F322" s="265"/>
    </row>
    <row r="323" spans="1:256" s="232" customFormat="1" ht="21.75" customHeight="1">
      <c r="A323" s="143" t="s">
        <v>353</v>
      </c>
      <c r="B323" s="261">
        <v>950</v>
      </c>
      <c r="C323" s="261"/>
      <c r="D323" s="261"/>
      <c r="E323" s="271"/>
      <c r="F323" s="260"/>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c r="HY323" s="4"/>
      <c r="HZ323" s="4"/>
      <c r="IA323" s="4"/>
      <c r="IB323" s="4"/>
      <c r="IC323" s="4"/>
      <c r="ID323" s="4"/>
      <c r="IE323" s="4"/>
      <c r="IF323" s="4"/>
      <c r="IG323" s="4"/>
      <c r="IH323" s="4"/>
      <c r="II323" s="4"/>
      <c r="IJ323" s="4"/>
      <c r="IK323" s="4"/>
      <c r="IL323" s="4"/>
      <c r="IM323" s="4"/>
      <c r="IN323" s="4"/>
      <c r="IO323" s="4"/>
      <c r="IP323" s="4"/>
      <c r="IQ323" s="4"/>
      <c r="IR323" s="4"/>
      <c r="IS323" s="4"/>
      <c r="IT323" s="4"/>
      <c r="IU323" s="4"/>
      <c r="IV323" s="4"/>
    </row>
    <row r="324" spans="1:256" s="232" customFormat="1" ht="21.75" customHeight="1">
      <c r="A324" s="143" t="s">
        <v>354</v>
      </c>
      <c r="B324" s="261">
        <v>3500</v>
      </c>
      <c r="C324" s="261">
        <v>3367</v>
      </c>
      <c r="D324" s="261">
        <v>3367</v>
      </c>
      <c r="E324" s="271">
        <f>D324/C324*100</f>
        <v>100</v>
      </c>
      <c r="F324" s="260">
        <f>(D324-G324)/G324*100</f>
        <v>-4.2105263157894735</v>
      </c>
      <c r="G324" s="4">
        <v>3515</v>
      </c>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s="4"/>
      <c r="HH324" s="4"/>
      <c r="HI324" s="4"/>
      <c r="HJ324" s="4"/>
      <c r="HK324" s="4"/>
      <c r="HL324" s="4"/>
      <c r="HM324" s="4"/>
      <c r="HN324" s="4"/>
      <c r="HO324" s="4"/>
      <c r="HP324" s="4"/>
      <c r="HQ324" s="4"/>
      <c r="HR324" s="4"/>
      <c r="HS324" s="4"/>
      <c r="HT324" s="4"/>
      <c r="HU324" s="4"/>
      <c r="HV324" s="4"/>
      <c r="HW324" s="4"/>
      <c r="HX324" s="4"/>
      <c r="HY324" s="4"/>
      <c r="HZ324" s="4"/>
      <c r="IA324" s="4"/>
      <c r="IB324" s="4"/>
      <c r="IC324" s="4"/>
      <c r="ID324" s="4"/>
      <c r="IE324" s="4"/>
      <c r="IF324" s="4"/>
      <c r="IG324" s="4"/>
      <c r="IH324" s="4"/>
      <c r="II324" s="4"/>
      <c r="IJ324" s="4"/>
      <c r="IK324" s="4"/>
      <c r="IL324" s="4"/>
      <c r="IM324" s="4"/>
      <c r="IN324" s="4"/>
      <c r="IO324" s="4"/>
      <c r="IP324" s="4"/>
      <c r="IQ324" s="4"/>
      <c r="IR324" s="4"/>
      <c r="IS324" s="4"/>
      <c r="IT324" s="4"/>
      <c r="IU324" s="4"/>
      <c r="IV324" s="4"/>
    </row>
    <row r="325" spans="1:7" ht="21.75" customHeight="1">
      <c r="A325" s="52" t="s">
        <v>355</v>
      </c>
      <c r="B325" s="263">
        <v>3500</v>
      </c>
      <c r="C325" s="263">
        <v>3367</v>
      </c>
      <c r="D325" s="263">
        <v>3367</v>
      </c>
      <c r="E325" s="160">
        <f>D325/C325*100</f>
        <v>100</v>
      </c>
      <c r="F325" s="265">
        <f>(D325-G325)/G325*100</f>
        <v>-4.2105263157894735</v>
      </c>
      <c r="G325" s="4">
        <v>3515</v>
      </c>
    </row>
    <row r="326" spans="1:7" ht="21.75" customHeight="1">
      <c r="A326" s="52" t="s">
        <v>356</v>
      </c>
      <c r="B326" s="263">
        <v>3500</v>
      </c>
      <c r="C326" s="263">
        <v>3367</v>
      </c>
      <c r="D326" s="263">
        <v>3367</v>
      </c>
      <c r="E326" s="160">
        <f>D326/C326*100</f>
        <v>100</v>
      </c>
      <c r="F326" s="265">
        <f>(D326-G326)/G326*100</f>
        <v>-4.2105263157894735</v>
      </c>
      <c r="G326" s="4">
        <v>3515</v>
      </c>
    </row>
    <row r="327" spans="1:256" s="232" customFormat="1" ht="21.75" customHeight="1">
      <c r="A327" s="143" t="s">
        <v>357</v>
      </c>
      <c r="B327" s="261">
        <v>202</v>
      </c>
      <c r="C327" s="261">
        <v>203</v>
      </c>
      <c r="D327" s="261">
        <v>203</v>
      </c>
      <c r="E327" s="271">
        <f>D327/C327*100</f>
        <v>100</v>
      </c>
      <c r="F327" s="260">
        <f>(D327-G327)/G327*100</f>
        <v>-98.97137066126172</v>
      </c>
      <c r="G327" s="4">
        <v>19735</v>
      </c>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c r="HU327" s="4"/>
      <c r="HV327" s="4"/>
      <c r="HW327" s="4"/>
      <c r="HX327" s="4"/>
      <c r="HY327" s="4"/>
      <c r="HZ327" s="4"/>
      <c r="IA327" s="4"/>
      <c r="IB327" s="4"/>
      <c r="IC327" s="4"/>
      <c r="ID327" s="4"/>
      <c r="IE327" s="4"/>
      <c r="IF327" s="4"/>
      <c r="IG327" s="4"/>
      <c r="IH327" s="4"/>
      <c r="II327" s="4"/>
      <c r="IJ327" s="4"/>
      <c r="IK327" s="4"/>
      <c r="IL327" s="4"/>
      <c r="IM327" s="4"/>
      <c r="IN327" s="4"/>
      <c r="IO327" s="4"/>
      <c r="IP327" s="4"/>
      <c r="IQ327" s="4"/>
      <c r="IR327" s="4"/>
      <c r="IS327" s="4"/>
      <c r="IT327" s="4"/>
      <c r="IU327" s="4"/>
      <c r="IV327" s="4"/>
    </row>
    <row r="328" spans="1:6" ht="21.75" customHeight="1">
      <c r="A328" s="52" t="s">
        <v>358</v>
      </c>
      <c r="B328" s="263">
        <v>200</v>
      </c>
      <c r="C328" s="263"/>
      <c r="D328" s="263"/>
      <c r="E328" s="160"/>
      <c r="F328" s="265"/>
    </row>
    <row r="329" spans="1:7" ht="21.75" customHeight="1">
      <c r="A329" s="52" t="s">
        <v>359</v>
      </c>
      <c r="B329" s="263">
        <v>2</v>
      </c>
      <c r="C329" s="263">
        <v>203</v>
      </c>
      <c r="D329" s="263">
        <v>203</v>
      </c>
      <c r="E329" s="160">
        <f>D329/C329*100</f>
        <v>100</v>
      </c>
      <c r="F329" s="265">
        <f>(D329-G329)/G329*100</f>
        <v>-98.97137066126172</v>
      </c>
      <c r="G329" s="4">
        <v>19735</v>
      </c>
    </row>
    <row r="330" spans="2:5" ht="14.25">
      <c r="B330" s="273"/>
      <c r="C330" s="274"/>
      <c r="D330" s="275"/>
      <c r="E330" s="276"/>
    </row>
    <row r="331" spans="2:5" ht="14.25">
      <c r="B331" s="273"/>
      <c r="C331" s="274"/>
      <c r="D331" s="275"/>
      <c r="E331" s="276"/>
    </row>
    <row r="332" spans="2:6" ht="14.25">
      <c r="B332" s="273"/>
      <c r="C332" s="274"/>
      <c r="D332" s="275"/>
      <c r="E332" s="276"/>
      <c r="F332" s="4"/>
    </row>
    <row r="333" spans="2:6" ht="14.25">
      <c r="B333" s="273"/>
      <c r="C333" s="274"/>
      <c r="D333" s="275"/>
      <c r="E333" s="276"/>
      <c r="F333" s="4"/>
    </row>
    <row r="334" spans="2:6" ht="14.25">
      <c r="B334" s="273"/>
      <c r="C334" s="274"/>
      <c r="D334" s="275"/>
      <c r="E334" s="276"/>
      <c r="F334" s="4"/>
    </row>
    <row r="335" spans="2:6" ht="14.25">
      <c r="B335" s="273"/>
      <c r="C335" s="274"/>
      <c r="D335" s="275"/>
      <c r="E335" s="276"/>
      <c r="F335" s="4"/>
    </row>
    <row r="336" spans="2:6" ht="14.25">
      <c r="B336" s="273"/>
      <c r="C336" s="274"/>
      <c r="D336" s="275"/>
      <c r="E336" s="276"/>
      <c r="F336" s="4"/>
    </row>
    <row r="337" spans="2:6" ht="14.25">
      <c r="B337" s="273"/>
      <c r="C337" s="274"/>
      <c r="D337" s="275"/>
      <c r="E337" s="276"/>
      <c r="F337" s="4"/>
    </row>
    <row r="338" spans="2:6" ht="14.25">
      <c r="B338" s="273"/>
      <c r="C338" s="274"/>
      <c r="D338" s="275"/>
      <c r="E338" s="276"/>
      <c r="F338" s="4"/>
    </row>
    <row r="339" spans="2:6" ht="14.25">
      <c r="B339" s="273"/>
      <c r="C339" s="274"/>
      <c r="D339" s="275"/>
      <c r="E339" s="276"/>
      <c r="F339" s="4"/>
    </row>
    <row r="340" spans="2:6" ht="14.25">
      <c r="B340" s="273"/>
      <c r="C340" s="274"/>
      <c r="D340" s="275"/>
      <c r="E340" s="276"/>
      <c r="F340" s="4"/>
    </row>
    <row r="341" spans="2:6" ht="14.25">
      <c r="B341" s="273"/>
      <c r="C341" s="274"/>
      <c r="D341" s="275"/>
      <c r="E341" s="276"/>
      <c r="F341" s="4"/>
    </row>
    <row r="342" spans="2:6" ht="14.25">
      <c r="B342" s="273"/>
      <c r="C342" s="274"/>
      <c r="D342" s="275"/>
      <c r="E342" s="276"/>
      <c r="F342" s="4"/>
    </row>
    <row r="343" spans="2:6" ht="14.25">
      <c r="B343" s="273"/>
      <c r="C343" s="274"/>
      <c r="D343" s="275"/>
      <c r="E343" s="276"/>
      <c r="F343" s="4"/>
    </row>
    <row r="344" spans="2:6" ht="14.25">
      <c r="B344" s="273"/>
      <c r="C344" s="274"/>
      <c r="D344" s="275"/>
      <c r="E344" s="276"/>
      <c r="F344" s="4"/>
    </row>
    <row r="345" spans="2:6" ht="14.25">
      <c r="B345" s="273"/>
      <c r="C345" s="274"/>
      <c r="D345" s="275"/>
      <c r="E345" s="276"/>
      <c r="F345" s="4"/>
    </row>
    <row r="346" spans="2:6" ht="14.25">
      <c r="B346" s="273"/>
      <c r="C346" s="274"/>
      <c r="D346" s="275"/>
      <c r="E346" s="276"/>
      <c r="F346" s="4"/>
    </row>
    <row r="347" spans="2:6" ht="14.25">
      <c r="B347" s="273"/>
      <c r="C347" s="274"/>
      <c r="D347" s="275"/>
      <c r="E347" s="276"/>
      <c r="F347" s="4"/>
    </row>
    <row r="348" spans="2:6" ht="14.25">
      <c r="B348" s="273"/>
      <c r="C348" s="274"/>
      <c r="D348" s="275"/>
      <c r="E348" s="276"/>
      <c r="F348" s="4"/>
    </row>
    <row r="349" spans="2:6" ht="14.25">
      <c r="B349" s="273"/>
      <c r="C349" s="274"/>
      <c r="D349" s="275"/>
      <c r="E349" s="276"/>
      <c r="F349" s="4"/>
    </row>
    <row r="350" spans="2:6" ht="14.25">
      <c r="B350" s="273"/>
      <c r="C350" s="274"/>
      <c r="D350" s="275"/>
      <c r="E350" s="276"/>
      <c r="F350" s="4"/>
    </row>
    <row r="351" spans="2:6" ht="14.25">
      <c r="B351" s="273"/>
      <c r="C351" s="274"/>
      <c r="D351" s="275"/>
      <c r="E351" s="276"/>
      <c r="F351" s="4"/>
    </row>
    <row r="352" spans="2:6" ht="14.25">
      <c r="B352" s="273"/>
      <c r="C352" s="274"/>
      <c r="D352" s="275"/>
      <c r="E352" s="276"/>
      <c r="F352" s="4"/>
    </row>
    <row r="353" spans="2:6" ht="14.25">
      <c r="B353" s="273"/>
      <c r="C353" s="274"/>
      <c r="D353" s="275"/>
      <c r="E353" s="276"/>
      <c r="F353" s="4"/>
    </row>
    <row r="354" spans="2:6" ht="14.25">
      <c r="B354" s="273"/>
      <c r="C354" s="274"/>
      <c r="D354" s="275"/>
      <c r="E354" s="276"/>
      <c r="F354" s="4"/>
    </row>
    <row r="355" spans="2:6" ht="14.25">
      <c r="B355" s="273"/>
      <c r="C355" s="274"/>
      <c r="D355" s="275"/>
      <c r="E355" s="276"/>
      <c r="F355" s="4"/>
    </row>
    <row r="356" spans="2:6" ht="14.25">
      <c r="B356" s="273"/>
      <c r="C356" s="274"/>
      <c r="D356" s="275"/>
      <c r="E356" s="276"/>
      <c r="F356" s="4"/>
    </row>
    <row r="357" spans="2:6" ht="14.25">
      <c r="B357" s="273"/>
      <c r="C357" s="274"/>
      <c r="D357" s="275"/>
      <c r="E357" s="276"/>
      <c r="F357" s="4"/>
    </row>
    <row r="358" spans="2:6" ht="14.25">
      <c r="B358" s="273"/>
      <c r="C358" s="274"/>
      <c r="D358" s="275"/>
      <c r="E358" s="276"/>
      <c r="F358" s="4"/>
    </row>
    <row r="359" spans="2:6" ht="14.25">
      <c r="B359" s="273"/>
      <c r="C359" s="274"/>
      <c r="D359" s="275"/>
      <c r="E359" s="276"/>
      <c r="F359" s="4"/>
    </row>
  </sheetData>
  <sheetProtection/>
  <protectedRanges>
    <protectedRange sqref="B5 C5:D223 C225:D329" name="区域20"/>
  </protectedRanges>
  <mergeCells count="1">
    <mergeCell ref="A2:F2"/>
  </mergeCells>
  <printOptions horizontalCentered="1"/>
  <pageMargins left="0.5708333333333333" right="0.5708333333333333" top="0.6298611111111111" bottom="0.5944444444444444" header="0.5076388888888889" footer="0.5076388888888889"/>
  <pageSetup horizontalDpi="600" verticalDpi="600" orientation="portrait" paperSize="9" scale="82"/>
</worksheet>
</file>

<file path=xl/worksheets/sheet5.xml><?xml version="1.0" encoding="utf-8"?>
<worksheet xmlns="http://schemas.openxmlformats.org/spreadsheetml/2006/main" xmlns:r="http://schemas.openxmlformats.org/officeDocument/2006/relationships">
  <sheetPr>
    <tabColor rgb="FFFFFF00"/>
  </sheetPr>
  <dimension ref="A1:D41"/>
  <sheetViews>
    <sheetView zoomScaleSheetLayoutView="100" workbookViewId="0" topLeftCell="A1">
      <selection activeCell="D11" sqref="D11"/>
    </sheetView>
  </sheetViews>
  <sheetFormatPr defaultColWidth="9.00390625" defaultRowHeight="20.25" customHeight="1"/>
  <cols>
    <col min="1" max="1" width="37.625" style="217" customWidth="1"/>
    <col min="2" max="3" width="22.125" style="218" customWidth="1"/>
    <col min="4" max="4" width="23.00390625" style="218" customWidth="1"/>
    <col min="5" max="16384" width="9.00390625" style="217" customWidth="1"/>
  </cols>
  <sheetData>
    <row r="1" ht="20.25" customHeight="1">
      <c r="A1" s="219" t="s">
        <v>360</v>
      </c>
    </row>
    <row r="2" spans="1:4" ht="20.25" customHeight="1">
      <c r="A2" s="220" t="s">
        <v>361</v>
      </c>
      <c r="B2" s="221"/>
      <c r="C2" s="221"/>
      <c r="D2" s="221"/>
    </row>
    <row r="3" ht="30" customHeight="1">
      <c r="D3" s="218" t="s">
        <v>5</v>
      </c>
    </row>
    <row r="4" spans="1:4" s="216" customFormat="1" ht="18" customHeight="1">
      <c r="A4" s="222" t="s">
        <v>362</v>
      </c>
      <c r="B4" s="223" t="s">
        <v>78</v>
      </c>
      <c r="C4" s="224" t="s">
        <v>79</v>
      </c>
      <c r="D4" s="224" t="s">
        <v>7</v>
      </c>
    </row>
    <row r="5" spans="1:4" ht="18" customHeight="1">
      <c r="A5" s="225" t="s">
        <v>363</v>
      </c>
      <c r="B5" s="226">
        <v>15961</v>
      </c>
      <c r="C5" s="226">
        <f>SUM(C6:C9)</f>
        <v>16082</v>
      </c>
      <c r="D5" s="226">
        <v>16082</v>
      </c>
    </row>
    <row r="6" spans="1:4" ht="18" customHeight="1">
      <c r="A6" s="227" t="s">
        <v>364</v>
      </c>
      <c r="B6" s="226">
        <v>11077</v>
      </c>
      <c r="C6" s="226">
        <v>11081</v>
      </c>
      <c r="D6" s="226">
        <v>11081</v>
      </c>
    </row>
    <row r="7" spans="1:4" ht="18" customHeight="1">
      <c r="A7" s="227" t="s">
        <v>365</v>
      </c>
      <c r="B7" s="226">
        <v>2970</v>
      </c>
      <c r="C7" s="226">
        <v>2194</v>
      </c>
      <c r="D7" s="226">
        <v>2194</v>
      </c>
    </row>
    <row r="8" spans="1:4" ht="18" customHeight="1">
      <c r="A8" s="227" t="s">
        <v>366</v>
      </c>
      <c r="B8" s="226">
        <v>1077</v>
      </c>
      <c r="C8" s="226">
        <v>1070</v>
      </c>
      <c r="D8" s="226">
        <v>1070</v>
      </c>
    </row>
    <row r="9" spans="1:4" ht="18" customHeight="1">
      <c r="A9" s="227" t="s">
        <v>367</v>
      </c>
      <c r="B9" s="226">
        <v>837</v>
      </c>
      <c r="C9" s="226">
        <v>1737</v>
      </c>
      <c r="D9" s="226">
        <v>1737</v>
      </c>
    </row>
    <row r="10" spans="1:4" ht="18" customHeight="1">
      <c r="A10" s="225" t="s">
        <v>368</v>
      </c>
      <c r="B10" s="226">
        <v>1589</v>
      </c>
      <c r="C10" s="226">
        <f>SUM(C11:C20)</f>
        <v>7449</v>
      </c>
      <c r="D10" s="226">
        <v>7449</v>
      </c>
    </row>
    <row r="11" spans="1:4" ht="18" customHeight="1">
      <c r="A11" s="227" t="s">
        <v>369</v>
      </c>
      <c r="B11" s="226">
        <v>1136</v>
      </c>
      <c r="C11" s="226">
        <v>1626</v>
      </c>
      <c r="D11" s="226">
        <v>1626</v>
      </c>
    </row>
    <row r="12" spans="1:4" ht="18" customHeight="1">
      <c r="A12" s="227" t="s">
        <v>370</v>
      </c>
      <c r="B12" s="226">
        <v>2</v>
      </c>
      <c r="C12" s="226">
        <v>0</v>
      </c>
      <c r="D12" s="226">
        <v>0</v>
      </c>
    </row>
    <row r="13" spans="1:4" ht="18" customHeight="1">
      <c r="A13" s="227" t="s">
        <v>371</v>
      </c>
      <c r="B13" s="226">
        <v>5</v>
      </c>
      <c r="C13" s="226">
        <v>10</v>
      </c>
      <c r="D13" s="226">
        <v>10</v>
      </c>
    </row>
    <row r="14" spans="1:4" ht="18" customHeight="1">
      <c r="A14" s="227" t="s">
        <v>372</v>
      </c>
      <c r="B14" s="226">
        <v>62</v>
      </c>
      <c r="C14" s="226">
        <v>56</v>
      </c>
      <c r="D14" s="226">
        <v>56</v>
      </c>
    </row>
    <row r="15" spans="1:4" ht="18" customHeight="1">
      <c r="A15" s="227" t="s">
        <v>373</v>
      </c>
      <c r="B15" s="226">
        <v>20</v>
      </c>
      <c r="C15" s="226">
        <v>5481</v>
      </c>
      <c r="D15" s="226">
        <v>5481</v>
      </c>
    </row>
    <row r="16" spans="1:4" ht="18" customHeight="1">
      <c r="A16" s="227" t="s">
        <v>374</v>
      </c>
      <c r="B16" s="226">
        <v>12</v>
      </c>
      <c r="C16" s="226">
        <v>2</v>
      </c>
      <c r="D16" s="226">
        <v>2</v>
      </c>
    </row>
    <row r="17" spans="1:4" ht="18" customHeight="1">
      <c r="A17" s="227" t="s">
        <v>375</v>
      </c>
      <c r="B17" s="226">
        <v>0</v>
      </c>
      <c r="C17" s="226">
        <v>0</v>
      </c>
      <c r="D17" s="226">
        <v>0</v>
      </c>
    </row>
    <row r="18" spans="1:4" ht="18" customHeight="1">
      <c r="A18" s="227" t="s">
        <v>376</v>
      </c>
      <c r="B18" s="226">
        <v>121</v>
      </c>
      <c r="C18" s="226">
        <v>60</v>
      </c>
      <c r="D18" s="226">
        <v>60</v>
      </c>
    </row>
    <row r="19" spans="1:4" ht="18" customHeight="1">
      <c r="A19" s="227" t="s">
        <v>377</v>
      </c>
      <c r="B19" s="226">
        <v>77</v>
      </c>
      <c r="C19" s="226">
        <v>77</v>
      </c>
      <c r="D19" s="226">
        <v>77</v>
      </c>
    </row>
    <row r="20" spans="1:4" ht="18" customHeight="1">
      <c r="A20" s="227" t="s">
        <v>378</v>
      </c>
      <c r="B20" s="226">
        <v>154</v>
      </c>
      <c r="C20" s="226">
        <v>137</v>
      </c>
      <c r="D20" s="226">
        <v>137</v>
      </c>
    </row>
    <row r="21" spans="1:4" ht="18" customHeight="1">
      <c r="A21" s="225" t="s">
        <v>379</v>
      </c>
      <c r="B21" s="226">
        <v>0</v>
      </c>
      <c r="C21" s="226">
        <f>SUM(C22:C28)</f>
        <v>9</v>
      </c>
      <c r="D21" s="226">
        <v>9</v>
      </c>
    </row>
    <row r="22" spans="1:4" ht="18" customHeight="1">
      <c r="A22" s="227" t="s">
        <v>380</v>
      </c>
      <c r="B22" s="226">
        <v>0</v>
      </c>
      <c r="C22" s="226">
        <v>0</v>
      </c>
      <c r="D22" s="226">
        <v>0</v>
      </c>
    </row>
    <row r="23" spans="1:4" ht="18" customHeight="1">
      <c r="A23" s="227" t="s">
        <v>381</v>
      </c>
      <c r="B23" s="226">
        <v>0</v>
      </c>
      <c r="C23" s="226">
        <v>0</v>
      </c>
      <c r="D23" s="226">
        <v>0</v>
      </c>
    </row>
    <row r="24" spans="1:4" ht="18" customHeight="1">
      <c r="A24" s="227" t="s">
        <v>382</v>
      </c>
      <c r="B24" s="226">
        <v>0</v>
      </c>
      <c r="C24" s="226">
        <v>0</v>
      </c>
      <c r="D24" s="226">
        <v>0</v>
      </c>
    </row>
    <row r="25" spans="1:4" ht="18" customHeight="1">
      <c r="A25" s="227" t="s">
        <v>383</v>
      </c>
      <c r="B25" s="226">
        <v>0</v>
      </c>
      <c r="C25" s="226">
        <v>0</v>
      </c>
      <c r="D25" s="226">
        <v>0</v>
      </c>
    </row>
    <row r="26" spans="1:4" ht="18" customHeight="1">
      <c r="A26" s="227" t="s">
        <v>384</v>
      </c>
      <c r="B26" s="226">
        <v>0</v>
      </c>
      <c r="C26" s="226">
        <v>9</v>
      </c>
      <c r="D26" s="226">
        <v>9</v>
      </c>
    </row>
    <row r="27" spans="1:4" ht="18" customHeight="1">
      <c r="A27" s="227" t="s">
        <v>385</v>
      </c>
      <c r="B27" s="226">
        <v>0</v>
      </c>
      <c r="C27" s="226">
        <v>0</v>
      </c>
      <c r="D27" s="226">
        <v>0</v>
      </c>
    </row>
    <row r="28" spans="1:4" ht="18" customHeight="1">
      <c r="A28" s="227" t="s">
        <v>386</v>
      </c>
      <c r="B28" s="226">
        <v>0</v>
      </c>
      <c r="C28" s="226">
        <v>0</v>
      </c>
      <c r="D28" s="226">
        <v>0</v>
      </c>
    </row>
    <row r="29" spans="1:4" ht="18" customHeight="1">
      <c r="A29" s="225" t="s">
        <v>387</v>
      </c>
      <c r="B29" s="226">
        <v>1106</v>
      </c>
      <c r="C29" s="226">
        <f>SUM(C30:C32)</f>
        <v>11548</v>
      </c>
      <c r="D29" s="226">
        <v>11548</v>
      </c>
    </row>
    <row r="30" spans="1:4" ht="18" customHeight="1">
      <c r="A30" s="227" t="s">
        <v>388</v>
      </c>
      <c r="B30" s="226">
        <v>981</v>
      </c>
      <c r="C30" s="226">
        <v>11476</v>
      </c>
      <c r="D30" s="226">
        <v>11476</v>
      </c>
    </row>
    <row r="31" spans="1:4" ht="18" customHeight="1">
      <c r="A31" s="227" t="s">
        <v>389</v>
      </c>
      <c r="B31" s="226">
        <v>125</v>
      </c>
      <c r="C31" s="226">
        <v>72</v>
      </c>
      <c r="D31" s="226">
        <v>72</v>
      </c>
    </row>
    <row r="32" spans="1:4" ht="18" customHeight="1">
      <c r="A32" s="227" t="s">
        <v>390</v>
      </c>
      <c r="B32" s="226">
        <v>0</v>
      </c>
      <c r="C32" s="226">
        <v>0</v>
      </c>
      <c r="D32" s="226">
        <v>0</v>
      </c>
    </row>
    <row r="33" spans="1:4" ht="18" customHeight="1">
      <c r="A33" s="225" t="s">
        <v>391</v>
      </c>
      <c r="B33" s="226">
        <v>0</v>
      </c>
      <c r="C33" s="226">
        <f>SUM(C34:C34)</f>
        <v>0</v>
      </c>
      <c r="D33" s="226">
        <v>0</v>
      </c>
    </row>
    <row r="34" spans="1:4" ht="18" customHeight="1">
      <c r="A34" s="227" t="s">
        <v>392</v>
      </c>
      <c r="B34" s="226">
        <v>0</v>
      </c>
      <c r="C34" s="226">
        <v>0</v>
      </c>
      <c r="D34" s="226">
        <v>0</v>
      </c>
    </row>
    <row r="35" spans="1:4" ht="18" customHeight="1">
      <c r="A35" s="225" t="s">
        <v>393</v>
      </c>
      <c r="B35" s="226">
        <v>1358</v>
      </c>
      <c r="C35" s="226">
        <f>SUM(C36:C40)</f>
        <v>798</v>
      </c>
      <c r="D35" s="226">
        <v>798</v>
      </c>
    </row>
    <row r="36" spans="1:4" ht="18" customHeight="1">
      <c r="A36" s="227" t="s">
        <v>394</v>
      </c>
      <c r="B36" s="226">
        <v>0</v>
      </c>
      <c r="C36" s="226">
        <v>92</v>
      </c>
      <c r="D36" s="226">
        <v>92</v>
      </c>
    </row>
    <row r="37" spans="1:4" ht="18" customHeight="1">
      <c r="A37" s="227" t="s">
        <v>395</v>
      </c>
      <c r="B37" s="226">
        <v>0</v>
      </c>
      <c r="C37" s="226">
        <v>0</v>
      </c>
      <c r="D37" s="226">
        <v>0</v>
      </c>
    </row>
    <row r="38" spans="1:4" ht="18" customHeight="1">
      <c r="A38" s="227" t="s">
        <v>396</v>
      </c>
      <c r="B38" s="226">
        <v>0</v>
      </c>
      <c r="C38" s="226">
        <v>0</v>
      </c>
      <c r="D38" s="226">
        <v>0</v>
      </c>
    </row>
    <row r="39" spans="1:4" ht="18" customHeight="1">
      <c r="A39" s="227" t="s">
        <v>397</v>
      </c>
      <c r="B39" s="226">
        <v>1358</v>
      </c>
      <c r="C39" s="226">
        <v>700</v>
      </c>
      <c r="D39" s="226">
        <v>700</v>
      </c>
    </row>
    <row r="40" spans="1:4" ht="18" customHeight="1">
      <c r="A40" s="227" t="s">
        <v>398</v>
      </c>
      <c r="B40" s="226">
        <v>0</v>
      </c>
      <c r="C40" s="226">
        <v>6</v>
      </c>
      <c r="D40" s="226">
        <v>6</v>
      </c>
    </row>
    <row r="41" spans="1:4" ht="18" customHeight="1">
      <c r="A41" s="228" t="s">
        <v>399</v>
      </c>
      <c r="B41" s="229">
        <f>B35+B29+B10+B5+B21</f>
        <v>20014</v>
      </c>
      <c r="C41" s="229">
        <f>C35+C29+C10+C5+C21</f>
        <v>35886</v>
      </c>
      <c r="D41" s="229">
        <f>D35+D29+D10+D5+D21</f>
        <v>35886</v>
      </c>
    </row>
    <row r="42" ht="18" customHeight="1"/>
    <row r="43" ht="18" customHeight="1"/>
    <row r="44" ht="18" customHeight="1"/>
    <row r="45" ht="18" customHeight="1"/>
    <row r="46" ht="18" customHeight="1"/>
    <row r="47" ht="18" customHeight="1"/>
    <row r="48" ht="18" customHeight="1"/>
    <row r="49" ht="18" customHeight="1"/>
  </sheetData>
  <sheetProtection/>
  <mergeCells count="1">
    <mergeCell ref="A2:D2"/>
  </mergeCells>
  <printOptions/>
  <pageMargins left="0.7513888888888889" right="0.7513888888888889" top="0.5902777777777778" bottom="1"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1377"/>
  <sheetViews>
    <sheetView zoomScaleSheetLayoutView="100" workbookViewId="0" topLeftCell="A1">
      <selection activeCell="D11" sqref="D11"/>
    </sheetView>
  </sheetViews>
  <sheetFormatPr defaultColWidth="12.125" defaultRowHeight="16.5" customHeight="1"/>
  <cols>
    <col min="1" max="1" width="9.875" style="109" customWidth="1"/>
    <col min="2" max="2" width="45.00390625" style="109" customWidth="1"/>
    <col min="3" max="3" width="22.125" style="109" customWidth="1"/>
    <col min="4" max="16384" width="12.125" style="109" customWidth="1"/>
  </cols>
  <sheetData>
    <row r="1" ht="16.5" customHeight="1">
      <c r="A1" s="109" t="s">
        <v>400</v>
      </c>
    </row>
    <row r="2" spans="1:3" s="109" customFormat="1" ht="33.75" customHeight="1">
      <c r="A2" s="110" t="s">
        <v>401</v>
      </c>
      <c r="B2" s="110"/>
      <c r="C2" s="110"/>
    </row>
    <row r="3" spans="1:3" s="109" customFormat="1" ht="27" customHeight="1">
      <c r="A3" s="215" t="s">
        <v>5</v>
      </c>
      <c r="B3" s="215"/>
      <c r="C3" s="215"/>
    </row>
    <row r="4" spans="1:3" s="109" customFormat="1" ht="17.25" customHeight="1">
      <c r="A4" s="113" t="s">
        <v>402</v>
      </c>
      <c r="B4" s="113" t="s">
        <v>403</v>
      </c>
      <c r="C4" s="113" t="s">
        <v>7</v>
      </c>
    </row>
    <row r="5" spans="1:3" s="109" customFormat="1" ht="16.5" customHeight="1">
      <c r="A5" s="116"/>
      <c r="B5" s="113" t="s">
        <v>404</v>
      </c>
      <c r="C5" s="115">
        <f>SUM(C6,C251,C290,C309,C398,C453,C509,C565,C683,C754,C833,C856,C981,C1045,C1111,C1131,C1160,C1170,C1235,C1253,C1306,C1363,C1366,C1374)</f>
        <v>172450</v>
      </c>
    </row>
    <row r="6" spans="1:3" s="109" customFormat="1" ht="16.5" customHeight="1">
      <c r="A6" s="116">
        <v>201</v>
      </c>
      <c r="B6" s="114" t="s">
        <v>84</v>
      </c>
      <c r="C6" s="115">
        <f>SUM(C7+C19+C28+C39+C50+C61+C72+C84+C93+C106+C116+C125+C136+C150+C157+C165+C171+C178+C185+C192+C199+C205+C213+C219+C225+C231+C248)</f>
        <v>23835</v>
      </c>
    </row>
    <row r="7" spans="1:3" s="109" customFormat="1" ht="16.5" customHeight="1">
      <c r="A7" s="116">
        <v>20101</v>
      </c>
      <c r="B7" s="114" t="s">
        <v>405</v>
      </c>
      <c r="C7" s="115">
        <f>SUM(C8:C18)</f>
        <v>325</v>
      </c>
    </row>
    <row r="8" spans="1:3" s="109" customFormat="1" ht="16.5" customHeight="1">
      <c r="A8" s="116">
        <v>2010101</v>
      </c>
      <c r="B8" s="116" t="s">
        <v>406</v>
      </c>
      <c r="C8" s="115">
        <v>315</v>
      </c>
    </row>
    <row r="9" spans="1:3" s="109" customFormat="1" ht="16.5" customHeight="1">
      <c r="A9" s="116">
        <v>2010102</v>
      </c>
      <c r="B9" s="116" t="s">
        <v>407</v>
      </c>
      <c r="C9" s="115">
        <v>2</v>
      </c>
    </row>
    <row r="10" spans="1:3" s="109" customFormat="1" ht="16.5" customHeight="1">
      <c r="A10" s="116">
        <v>2010103</v>
      </c>
      <c r="B10" s="116" t="s">
        <v>408</v>
      </c>
      <c r="C10" s="115">
        <v>0</v>
      </c>
    </row>
    <row r="11" spans="1:3" s="109" customFormat="1" ht="16.5" customHeight="1">
      <c r="A11" s="116">
        <v>2010104</v>
      </c>
      <c r="B11" s="116" t="s">
        <v>409</v>
      </c>
      <c r="C11" s="115">
        <v>6</v>
      </c>
    </row>
    <row r="12" spans="1:3" s="109" customFormat="1" ht="16.5" customHeight="1">
      <c r="A12" s="116">
        <v>2010105</v>
      </c>
      <c r="B12" s="116" t="s">
        <v>410</v>
      </c>
      <c r="C12" s="115">
        <v>0</v>
      </c>
    </row>
    <row r="13" spans="1:3" s="109" customFormat="1" ht="16.5" customHeight="1">
      <c r="A13" s="116">
        <v>2010106</v>
      </c>
      <c r="B13" s="116" t="s">
        <v>411</v>
      </c>
      <c r="C13" s="115">
        <v>0</v>
      </c>
    </row>
    <row r="14" spans="1:3" s="109" customFormat="1" ht="16.5" customHeight="1">
      <c r="A14" s="116">
        <v>2010107</v>
      </c>
      <c r="B14" s="116" t="s">
        <v>412</v>
      </c>
      <c r="C14" s="115">
        <v>2</v>
      </c>
    </row>
    <row r="15" spans="1:3" s="109" customFormat="1" ht="16.5" customHeight="1">
      <c r="A15" s="116">
        <v>2010108</v>
      </c>
      <c r="B15" s="116" t="s">
        <v>413</v>
      </c>
      <c r="C15" s="115">
        <v>0</v>
      </c>
    </row>
    <row r="16" spans="1:3" s="109" customFormat="1" ht="16.5" customHeight="1">
      <c r="A16" s="116">
        <v>2010109</v>
      </c>
      <c r="B16" s="116" t="s">
        <v>414</v>
      </c>
      <c r="C16" s="115">
        <v>0</v>
      </c>
    </row>
    <row r="17" spans="1:3" s="109" customFormat="1" ht="16.5" customHeight="1">
      <c r="A17" s="116">
        <v>2010150</v>
      </c>
      <c r="B17" s="116" t="s">
        <v>415</v>
      </c>
      <c r="C17" s="115">
        <v>0</v>
      </c>
    </row>
    <row r="18" spans="1:3" s="109" customFormat="1" ht="16.5" customHeight="1">
      <c r="A18" s="116">
        <v>2010199</v>
      </c>
      <c r="B18" s="116" t="s">
        <v>416</v>
      </c>
      <c r="C18" s="115">
        <v>0</v>
      </c>
    </row>
    <row r="19" spans="1:3" s="109" customFormat="1" ht="16.5" customHeight="1">
      <c r="A19" s="116">
        <v>20102</v>
      </c>
      <c r="B19" s="114" t="s">
        <v>417</v>
      </c>
      <c r="C19" s="115">
        <f>SUM(C20:C27)</f>
        <v>241</v>
      </c>
    </row>
    <row r="20" spans="1:3" s="109" customFormat="1" ht="16.5" customHeight="1">
      <c r="A20" s="116">
        <v>2010201</v>
      </c>
      <c r="B20" s="116" t="s">
        <v>406</v>
      </c>
      <c r="C20" s="115">
        <v>232</v>
      </c>
    </row>
    <row r="21" spans="1:3" s="109" customFormat="1" ht="16.5" customHeight="1">
      <c r="A21" s="116">
        <v>2010202</v>
      </c>
      <c r="B21" s="116" t="s">
        <v>407</v>
      </c>
      <c r="C21" s="115">
        <v>9</v>
      </c>
    </row>
    <row r="22" spans="1:3" s="109" customFormat="1" ht="16.5" customHeight="1">
      <c r="A22" s="116">
        <v>2010203</v>
      </c>
      <c r="B22" s="116" t="s">
        <v>408</v>
      </c>
      <c r="C22" s="115">
        <v>0</v>
      </c>
    </row>
    <row r="23" spans="1:3" s="109" customFormat="1" ht="16.5" customHeight="1">
      <c r="A23" s="116">
        <v>2010204</v>
      </c>
      <c r="B23" s="116" t="s">
        <v>418</v>
      </c>
      <c r="C23" s="115">
        <v>0</v>
      </c>
    </row>
    <row r="24" spans="1:3" s="109" customFormat="1" ht="16.5" customHeight="1">
      <c r="A24" s="116">
        <v>2010205</v>
      </c>
      <c r="B24" s="116" t="s">
        <v>419</v>
      </c>
      <c r="C24" s="115">
        <v>0</v>
      </c>
    </row>
    <row r="25" spans="1:3" s="109" customFormat="1" ht="16.5" customHeight="1">
      <c r="A25" s="116">
        <v>2010206</v>
      </c>
      <c r="B25" s="116" t="s">
        <v>420</v>
      </c>
      <c r="C25" s="115">
        <v>0</v>
      </c>
    </row>
    <row r="26" spans="1:3" s="109" customFormat="1" ht="16.5" customHeight="1">
      <c r="A26" s="116">
        <v>2010250</v>
      </c>
      <c r="B26" s="116" t="s">
        <v>415</v>
      </c>
      <c r="C26" s="115">
        <v>0</v>
      </c>
    </row>
    <row r="27" spans="1:3" s="109" customFormat="1" ht="16.5" customHeight="1">
      <c r="A27" s="116">
        <v>2010299</v>
      </c>
      <c r="B27" s="116" t="s">
        <v>421</v>
      </c>
      <c r="C27" s="115">
        <v>0</v>
      </c>
    </row>
    <row r="28" spans="1:3" s="109" customFormat="1" ht="16.5" customHeight="1">
      <c r="A28" s="116">
        <v>20103</v>
      </c>
      <c r="B28" s="114" t="s">
        <v>422</v>
      </c>
      <c r="C28" s="115">
        <f>SUM(C29:C38)</f>
        <v>9718</v>
      </c>
    </row>
    <row r="29" spans="1:3" s="109" customFormat="1" ht="16.5" customHeight="1">
      <c r="A29" s="116">
        <v>2010301</v>
      </c>
      <c r="B29" s="116" t="s">
        <v>406</v>
      </c>
      <c r="C29" s="115">
        <v>4820</v>
      </c>
    </row>
    <row r="30" spans="1:3" s="109" customFormat="1" ht="16.5" customHeight="1">
      <c r="A30" s="116">
        <v>2010302</v>
      </c>
      <c r="B30" s="116" t="s">
        <v>407</v>
      </c>
      <c r="C30" s="115">
        <v>2480</v>
      </c>
    </row>
    <row r="31" spans="1:3" s="109" customFormat="1" ht="16.5" customHeight="1">
      <c r="A31" s="116">
        <v>2010303</v>
      </c>
      <c r="B31" s="116" t="s">
        <v>408</v>
      </c>
      <c r="C31" s="115">
        <v>0</v>
      </c>
    </row>
    <row r="32" spans="1:3" s="109" customFormat="1" ht="16.5" customHeight="1">
      <c r="A32" s="116">
        <v>2010304</v>
      </c>
      <c r="B32" s="116" t="s">
        <v>423</v>
      </c>
      <c r="C32" s="115">
        <v>0</v>
      </c>
    </row>
    <row r="33" spans="1:3" s="109" customFormat="1" ht="16.5" customHeight="1">
      <c r="A33" s="116">
        <v>2010305</v>
      </c>
      <c r="B33" s="116" t="s">
        <v>100</v>
      </c>
      <c r="C33" s="115">
        <v>0</v>
      </c>
    </row>
    <row r="34" spans="1:3" s="109" customFormat="1" ht="16.5" customHeight="1">
      <c r="A34" s="116">
        <v>2010306</v>
      </c>
      <c r="B34" s="116" t="s">
        <v>424</v>
      </c>
      <c r="C34" s="115">
        <v>0</v>
      </c>
    </row>
    <row r="35" spans="1:3" s="109" customFormat="1" ht="16.5" customHeight="1">
      <c r="A35" s="116">
        <v>2010308</v>
      </c>
      <c r="B35" s="116" t="s">
        <v>425</v>
      </c>
      <c r="C35" s="115">
        <v>200</v>
      </c>
    </row>
    <row r="36" spans="1:3" s="109" customFormat="1" ht="16.5" customHeight="1">
      <c r="A36" s="116">
        <v>2010309</v>
      </c>
      <c r="B36" s="116" t="s">
        <v>426</v>
      </c>
      <c r="C36" s="115">
        <v>0</v>
      </c>
    </row>
    <row r="37" spans="1:3" s="109" customFormat="1" ht="16.5" customHeight="1">
      <c r="A37" s="116">
        <v>2010350</v>
      </c>
      <c r="B37" s="116" t="s">
        <v>415</v>
      </c>
      <c r="C37" s="115">
        <v>10</v>
      </c>
    </row>
    <row r="38" spans="1:3" s="109" customFormat="1" ht="16.5" customHeight="1">
      <c r="A38" s="116">
        <v>2010399</v>
      </c>
      <c r="B38" s="116" t="s">
        <v>427</v>
      </c>
      <c r="C38" s="115">
        <v>2208</v>
      </c>
    </row>
    <row r="39" spans="1:3" s="109" customFormat="1" ht="16.5" customHeight="1">
      <c r="A39" s="116">
        <v>20104</v>
      </c>
      <c r="B39" s="114" t="s">
        <v>428</v>
      </c>
      <c r="C39" s="115">
        <f>SUM(C40:C49)</f>
        <v>559</v>
      </c>
    </row>
    <row r="40" spans="1:3" s="109" customFormat="1" ht="16.5" customHeight="1">
      <c r="A40" s="116">
        <v>2010401</v>
      </c>
      <c r="B40" s="116" t="s">
        <v>406</v>
      </c>
      <c r="C40" s="115">
        <v>525</v>
      </c>
    </row>
    <row r="41" spans="1:3" s="109" customFormat="1" ht="16.5" customHeight="1">
      <c r="A41" s="116">
        <v>2010402</v>
      </c>
      <c r="B41" s="116" t="s">
        <v>407</v>
      </c>
      <c r="C41" s="115">
        <v>34</v>
      </c>
    </row>
    <row r="42" spans="1:3" s="109" customFormat="1" ht="16.5" customHeight="1">
      <c r="A42" s="116">
        <v>2010403</v>
      </c>
      <c r="B42" s="116" t="s">
        <v>408</v>
      </c>
      <c r="C42" s="115">
        <v>0</v>
      </c>
    </row>
    <row r="43" spans="1:3" s="109" customFormat="1" ht="16.5" customHeight="1">
      <c r="A43" s="116">
        <v>2010404</v>
      </c>
      <c r="B43" s="116" t="s">
        <v>429</v>
      </c>
      <c r="C43" s="115">
        <v>0</v>
      </c>
    </row>
    <row r="44" spans="1:3" s="109" customFormat="1" ht="16.5" customHeight="1">
      <c r="A44" s="116">
        <v>2010405</v>
      </c>
      <c r="B44" s="116" t="s">
        <v>430</v>
      </c>
      <c r="C44" s="115">
        <v>0</v>
      </c>
    </row>
    <row r="45" spans="1:3" s="109" customFormat="1" ht="16.5" customHeight="1">
      <c r="A45" s="116">
        <v>2010406</v>
      </c>
      <c r="B45" s="116" t="s">
        <v>431</v>
      </c>
      <c r="C45" s="115">
        <v>0</v>
      </c>
    </row>
    <row r="46" spans="1:3" s="109" customFormat="1" ht="16.5" customHeight="1">
      <c r="A46" s="116">
        <v>2010407</v>
      </c>
      <c r="B46" s="116" t="s">
        <v>432</v>
      </c>
      <c r="C46" s="115">
        <v>0</v>
      </c>
    </row>
    <row r="47" spans="1:3" s="109" customFormat="1" ht="16.5" customHeight="1">
      <c r="A47" s="116">
        <v>2010408</v>
      </c>
      <c r="B47" s="116" t="s">
        <v>433</v>
      </c>
      <c r="C47" s="115">
        <v>0</v>
      </c>
    </row>
    <row r="48" spans="1:3" s="109" customFormat="1" ht="16.5" customHeight="1">
      <c r="A48" s="116">
        <v>2010450</v>
      </c>
      <c r="B48" s="116" t="s">
        <v>415</v>
      </c>
      <c r="C48" s="115">
        <v>0</v>
      </c>
    </row>
    <row r="49" spans="1:3" s="109" customFormat="1" ht="16.5" customHeight="1">
      <c r="A49" s="116">
        <v>2010499</v>
      </c>
      <c r="B49" s="116" t="s">
        <v>434</v>
      </c>
      <c r="C49" s="115">
        <v>0</v>
      </c>
    </row>
    <row r="50" spans="1:3" s="109" customFormat="1" ht="16.5" customHeight="1">
      <c r="A50" s="116">
        <v>20105</v>
      </c>
      <c r="B50" s="114" t="s">
        <v>435</v>
      </c>
      <c r="C50" s="115">
        <f>SUM(C51:C60)</f>
        <v>246</v>
      </c>
    </row>
    <row r="51" spans="1:3" s="109" customFormat="1" ht="16.5" customHeight="1">
      <c r="A51" s="116">
        <v>2010501</v>
      </c>
      <c r="B51" s="116" t="s">
        <v>406</v>
      </c>
      <c r="C51" s="115">
        <v>148</v>
      </c>
    </row>
    <row r="52" spans="1:3" s="109" customFormat="1" ht="16.5" customHeight="1">
      <c r="A52" s="116">
        <v>2010502</v>
      </c>
      <c r="B52" s="116" t="s">
        <v>407</v>
      </c>
      <c r="C52" s="115">
        <v>16</v>
      </c>
    </row>
    <row r="53" spans="1:3" s="109" customFormat="1" ht="16.5" customHeight="1">
      <c r="A53" s="116">
        <v>2010503</v>
      </c>
      <c r="B53" s="116" t="s">
        <v>408</v>
      </c>
      <c r="C53" s="115">
        <v>0</v>
      </c>
    </row>
    <row r="54" spans="1:3" s="109" customFormat="1" ht="16.5" customHeight="1">
      <c r="A54" s="116">
        <v>2010504</v>
      </c>
      <c r="B54" s="116" t="s">
        <v>436</v>
      </c>
      <c r="C54" s="115">
        <v>0</v>
      </c>
    </row>
    <row r="55" spans="1:3" s="109" customFormat="1" ht="16.5" customHeight="1">
      <c r="A55" s="116">
        <v>2010505</v>
      </c>
      <c r="B55" s="116" t="s">
        <v>437</v>
      </c>
      <c r="C55" s="115">
        <v>21</v>
      </c>
    </row>
    <row r="56" spans="1:3" s="109" customFormat="1" ht="16.5" customHeight="1">
      <c r="A56" s="116">
        <v>2010506</v>
      </c>
      <c r="B56" s="116" t="s">
        <v>438</v>
      </c>
      <c r="C56" s="115">
        <v>0</v>
      </c>
    </row>
    <row r="57" spans="1:3" s="109" customFormat="1" ht="16.5" customHeight="1">
      <c r="A57" s="116">
        <v>2010507</v>
      </c>
      <c r="B57" s="116" t="s">
        <v>439</v>
      </c>
      <c r="C57" s="115">
        <v>59</v>
      </c>
    </row>
    <row r="58" spans="1:3" s="109" customFormat="1" ht="16.5" customHeight="1">
      <c r="A58" s="116">
        <v>2010508</v>
      </c>
      <c r="B58" s="116" t="s">
        <v>440</v>
      </c>
      <c r="C58" s="115">
        <v>0</v>
      </c>
    </row>
    <row r="59" spans="1:3" s="109" customFormat="1" ht="16.5" customHeight="1">
      <c r="A59" s="116">
        <v>2010550</v>
      </c>
      <c r="B59" s="116" t="s">
        <v>415</v>
      </c>
      <c r="C59" s="115">
        <v>0</v>
      </c>
    </row>
    <row r="60" spans="1:3" s="109" customFormat="1" ht="16.5" customHeight="1">
      <c r="A60" s="116">
        <v>2010599</v>
      </c>
      <c r="B60" s="116" t="s">
        <v>441</v>
      </c>
      <c r="C60" s="115">
        <v>2</v>
      </c>
    </row>
    <row r="61" spans="1:3" s="109" customFormat="1" ht="16.5" customHeight="1">
      <c r="A61" s="116">
        <v>20106</v>
      </c>
      <c r="B61" s="114" t="s">
        <v>442</v>
      </c>
      <c r="C61" s="115">
        <f>SUM(C62:C71)</f>
        <v>1562</v>
      </c>
    </row>
    <row r="62" spans="1:3" s="109" customFormat="1" ht="16.5" customHeight="1">
      <c r="A62" s="116">
        <v>2010601</v>
      </c>
      <c r="B62" s="116" t="s">
        <v>406</v>
      </c>
      <c r="C62" s="115">
        <v>421</v>
      </c>
    </row>
    <row r="63" spans="1:3" s="109" customFormat="1" ht="16.5" customHeight="1">
      <c r="A63" s="116">
        <v>2010602</v>
      </c>
      <c r="B63" s="116" t="s">
        <v>407</v>
      </c>
      <c r="C63" s="115">
        <v>45</v>
      </c>
    </row>
    <row r="64" spans="1:3" s="109" customFormat="1" ht="16.5" customHeight="1">
      <c r="A64" s="116">
        <v>2010603</v>
      </c>
      <c r="B64" s="116" t="s">
        <v>408</v>
      </c>
      <c r="C64" s="115">
        <v>0</v>
      </c>
    </row>
    <row r="65" spans="1:3" s="109" customFormat="1" ht="16.5" customHeight="1">
      <c r="A65" s="116">
        <v>2010604</v>
      </c>
      <c r="B65" s="116" t="s">
        <v>443</v>
      </c>
      <c r="C65" s="115">
        <v>0</v>
      </c>
    </row>
    <row r="66" spans="1:3" s="109" customFormat="1" ht="16.5" customHeight="1">
      <c r="A66" s="116">
        <v>2010605</v>
      </c>
      <c r="B66" s="116" t="s">
        <v>444</v>
      </c>
      <c r="C66" s="115">
        <v>0</v>
      </c>
    </row>
    <row r="67" spans="1:3" s="109" customFormat="1" ht="16.5" customHeight="1">
      <c r="A67" s="116">
        <v>2010606</v>
      </c>
      <c r="B67" s="116" t="s">
        <v>445</v>
      </c>
      <c r="C67" s="115">
        <v>2</v>
      </c>
    </row>
    <row r="68" spans="1:3" s="109" customFormat="1" ht="16.5" customHeight="1">
      <c r="A68" s="116">
        <v>2010607</v>
      </c>
      <c r="B68" s="116" t="s">
        <v>446</v>
      </c>
      <c r="C68" s="115">
        <v>27</v>
      </c>
    </row>
    <row r="69" spans="1:3" s="109" customFormat="1" ht="16.5" customHeight="1">
      <c r="A69" s="116">
        <v>2010608</v>
      </c>
      <c r="B69" s="116" t="s">
        <v>447</v>
      </c>
      <c r="C69" s="115">
        <v>81</v>
      </c>
    </row>
    <row r="70" spans="1:3" s="109" customFormat="1" ht="16.5" customHeight="1">
      <c r="A70" s="116">
        <v>2010650</v>
      </c>
      <c r="B70" s="116" t="s">
        <v>415</v>
      </c>
      <c r="C70" s="115">
        <v>0</v>
      </c>
    </row>
    <row r="71" spans="1:3" s="109" customFormat="1" ht="16.5" customHeight="1">
      <c r="A71" s="116">
        <v>2010699</v>
      </c>
      <c r="B71" s="116" t="s">
        <v>448</v>
      </c>
      <c r="C71" s="115">
        <v>986</v>
      </c>
    </row>
    <row r="72" spans="1:3" s="109" customFormat="1" ht="16.5" customHeight="1">
      <c r="A72" s="116">
        <v>20107</v>
      </c>
      <c r="B72" s="114" t="s">
        <v>449</v>
      </c>
      <c r="C72" s="115">
        <f>SUM(C73:C83)</f>
        <v>0</v>
      </c>
    </row>
    <row r="73" spans="1:3" s="109" customFormat="1" ht="16.5" customHeight="1">
      <c r="A73" s="116">
        <v>2010701</v>
      </c>
      <c r="B73" s="116" t="s">
        <v>406</v>
      </c>
      <c r="C73" s="115">
        <v>0</v>
      </c>
    </row>
    <row r="74" spans="1:3" s="109" customFormat="1" ht="16.5" customHeight="1">
      <c r="A74" s="116">
        <v>2010702</v>
      </c>
      <c r="B74" s="116" t="s">
        <v>407</v>
      </c>
      <c r="C74" s="115">
        <v>0</v>
      </c>
    </row>
    <row r="75" spans="1:3" s="109" customFormat="1" ht="16.5" customHeight="1">
      <c r="A75" s="116">
        <v>2010703</v>
      </c>
      <c r="B75" s="116" t="s">
        <v>408</v>
      </c>
      <c r="C75" s="115">
        <v>0</v>
      </c>
    </row>
    <row r="76" spans="1:3" s="109" customFormat="1" ht="16.5" customHeight="1">
      <c r="A76" s="116">
        <v>2010704</v>
      </c>
      <c r="B76" s="116" t="s">
        <v>450</v>
      </c>
      <c r="C76" s="115">
        <v>0</v>
      </c>
    </row>
    <row r="77" spans="1:3" s="109" customFormat="1" ht="16.5" customHeight="1">
      <c r="A77" s="116">
        <v>2010705</v>
      </c>
      <c r="B77" s="116" t="s">
        <v>451</v>
      </c>
      <c r="C77" s="115">
        <v>0</v>
      </c>
    </row>
    <row r="78" spans="1:3" s="109" customFormat="1" ht="16.5" customHeight="1">
      <c r="A78" s="116">
        <v>2010706</v>
      </c>
      <c r="B78" s="116" t="s">
        <v>452</v>
      </c>
      <c r="C78" s="115">
        <v>0</v>
      </c>
    </row>
    <row r="79" spans="1:3" s="109" customFormat="1" ht="16.5" customHeight="1">
      <c r="A79" s="116">
        <v>2010707</v>
      </c>
      <c r="B79" s="116" t="s">
        <v>453</v>
      </c>
      <c r="C79" s="115">
        <v>0</v>
      </c>
    </row>
    <row r="80" spans="1:3" s="109" customFormat="1" ht="16.5" customHeight="1">
      <c r="A80" s="116">
        <v>2010708</v>
      </c>
      <c r="B80" s="116" t="s">
        <v>454</v>
      </c>
      <c r="C80" s="115">
        <v>0</v>
      </c>
    </row>
    <row r="81" spans="1:3" s="109" customFormat="1" ht="16.5" customHeight="1">
      <c r="A81" s="116">
        <v>2010709</v>
      </c>
      <c r="B81" s="116" t="s">
        <v>446</v>
      </c>
      <c r="C81" s="115">
        <v>0</v>
      </c>
    </row>
    <row r="82" spans="1:3" s="109" customFormat="1" ht="16.5" customHeight="1">
      <c r="A82" s="116">
        <v>2010750</v>
      </c>
      <c r="B82" s="116" t="s">
        <v>415</v>
      </c>
      <c r="C82" s="115">
        <v>0</v>
      </c>
    </row>
    <row r="83" spans="1:3" s="109" customFormat="1" ht="16.5" customHeight="1">
      <c r="A83" s="116">
        <v>2010799</v>
      </c>
      <c r="B83" s="116" t="s">
        <v>455</v>
      </c>
      <c r="C83" s="115">
        <v>0</v>
      </c>
    </row>
    <row r="84" spans="1:3" s="109" customFormat="1" ht="16.5" customHeight="1">
      <c r="A84" s="116">
        <v>20108</v>
      </c>
      <c r="B84" s="114" t="s">
        <v>456</v>
      </c>
      <c r="C84" s="115">
        <f>SUM(C85:C92)</f>
        <v>22</v>
      </c>
    </row>
    <row r="85" spans="1:3" s="109" customFormat="1" ht="16.5" customHeight="1">
      <c r="A85" s="116">
        <v>2010801</v>
      </c>
      <c r="B85" s="116" t="s">
        <v>406</v>
      </c>
      <c r="C85" s="115">
        <v>0</v>
      </c>
    </row>
    <row r="86" spans="1:3" s="109" customFormat="1" ht="16.5" customHeight="1">
      <c r="A86" s="116">
        <v>2010802</v>
      </c>
      <c r="B86" s="116" t="s">
        <v>407</v>
      </c>
      <c r="C86" s="115">
        <v>0</v>
      </c>
    </row>
    <row r="87" spans="1:3" s="109" customFormat="1" ht="16.5" customHeight="1">
      <c r="A87" s="116">
        <v>2010803</v>
      </c>
      <c r="B87" s="116" t="s">
        <v>408</v>
      </c>
      <c r="C87" s="115">
        <v>0</v>
      </c>
    </row>
    <row r="88" spans="1:3" s="109" customFormat="1" ht="16.5" customHeight="1">
      <c r="A88" s="116">
        <v>2010804</v>
      </c>
      <c r="B88" s="116" t="s">
        <v>457</v>
      </c>
      <c r="C88" s="115">
        <v>22</v>
      </c>
    </row>
    <row r="89" spans="1:3" s="109" customFormat="1" ht="16.5" customHeight="1">
      <c r="A89" s="116">
        <v>2010805</v>
      </c>
      <c r="B89" s="116" t="s">
        <v>458</v>
      </c>
      <c r="C89" s="115">
        <v>0</v>
      </c>
    </row>
    <row r="90" spans="1:3" s="109" customFormat="1" ht="16.5" customHeight="1">
      <c r="A90" s="116">
        <v>2010806</v>
      </c>
      <c r="B90" s="116" t="s">
        <v>446</v>
      </c>
      <c r="C90" s="115">
        <v>0</v>
      </c>
    </row>
    <row r="91" spans="1:3" s="109" customFormat="1" ht="16.5" customHeight="1">
      <c r="A91" s="116">
        <v>2010850</v>
      </c>
      <c r="B91" s="116" t="s">
        <v>415</v>
      </c>
      <c r="C91" s="115">
        <v>0</v>
      </c>
    </row>
    <row r="92" spans="1:3" s="109" customFormat="1" ht="16.5" customHeight="1">
      <c r="A92" s="116">
        <v>2010899</v>
      </c>
      <c r="B92" s="116" t="s">
        <v>459</v>
      </c>
      <c r="C92" s="115">
        <v>0</v>
      </c>
    </row>
    <row r="93" spans="1:3" s="109" customFormat="1" ht="16.5" customHeight="1">
      <c r="A93" s="116">
        <v>20109</v>
      </c>
      <c r="B93" s="114" t="s">
        <v>460</v>
      </c>
      <c r="C93" s="115">
        <f>SUM(C94:C105)</f>
        <v>0</v>
      </c>
    </row>
    <row r="94" spans="1:3" s="109" customFormat="1" ht="16.5" customHeight="1">
      <c r="A94" s="116">
        <v>2010901</v>
      </c>
      <c r="B94" s="116" t="s">
        <v>406</v>
      </c>
      <c r="C94" s="115">
        <v>0</v>
      </c>
    </row>
    <row r="95" spans="1:3" s="109" customFormat="1" ht="16.5" customHeight="1">
      <c r="A95" s="116">
        <v>2010902</v>
      </c>
      <c r="B95" s="116" t="s">
        <v>407</v>
      </c>
      <c r="C95" s="115">
        <v>0</v>
      </c>
    </row>
    <row r="96" spans="1:3" s="109" customFormat="1" ht="16.5" customHeight="1">
      <c r="A96" s="116">
        <v>2010903</v>
      </c>
      <c r="B96" s="116" t="s">
        <v>408</v>
      </c>
      <c r="C96" s="115">
        <v>0</v>
      </c>
    </row>
    <row r="97" spans="1:3" s="109" customFormat="1" ht="16.5" customHeight="1">
      <c r="A97" s="116">
        <v>2010905</v>
      </c>
      <c r="B97" s="116" t="s">
        <v>461</v>
      </c>
      <c r="C97" s="115">
        <v>0</v>
      </c>
    </row>
    <row r="98" spans="1:3" s="109" customFormat="1" ht="16.5" customHeight="1">
      <c r="A98" s="116">
        <v>2010907</v>
      </c>
      <c r="B98" s="116" t="s">
        <v>462</v>
      </c>
      <c r="C98" s="115">
        <v>0</v>
      </c>
    </row>
    <row r="99" spans="1:3" s="109" customFormat="1" ht="16.5" customHeight="1">
      <c r="A99" s="116">
        <v>2010908</v>
      </c>
      <c r="B99" s="116" t="s">
        <v>446</v>
      </c>
      <c r="C99" s="115">
        <v>0</v>
      </c>
    </row>
    <row r="100" spans="1:3" s="109" customFormat="1" ht="16.5" customHeight="1">
      <c r="A100" s="116">
        <v>2010909</v>
      </c>
      <c r="B100" s="116" t="s">
        <v>463</v>
      </c>
      <c r="C100" s="115">
        <v>0</v>
      </c>
    </row>
    <row r="101" spans="1:3" s="109" customFormat="1" ht="16.5" customHeight="1">
      <c r="A101" s="116">
        <v>2010910</v>
      </c>
      <c r="B101" s="116" t="s">
        <v>464</v>
      </c>
      <c r="C101" s="115">
        <v>0</v>
      </c>
    </row>
    <row r="102" spans="1:3" s="109" customFormat="1" ht="16.5" customHeight="1">
      <c r="A102" s="116">
        <v>2010911</v>
      </c>
      <c r="B102" s="116" t="s">
        <v>465</v>
      </c>
      <c r="C102" s="115">
        <v>0</v>
      </c>
    </row>
    <row r="103" spans="1:3" s="109" customFormat="1" ht="16.5" customHeight="1">
      <c r="A103" s="116">
        <v>2010912</v>
      </c>
      <c r="B103" s="116" t="s">
        <v>466</v>
      </c>
      <c r="C103" s="115">
        <v>0</v>
      </c>
    </row>
    <row r="104" spans="1:3" s="109" customFormat="1" ht="16.5" customHeight="1">
      <c r="A104" s="116">
        <v>2010950</v>
      </c>
      <c r="B104" s="116" t="s">
        <v>415</v>
      </c>
      <c r="C104" s="115">
        <v>0</v>
      </c>
    </row>
    <row r="105" spans="1:3" s="109" customFormat="1" ht="16.5" customHeight="1">
      <c r="A105" s="116">
        <v>2010999</v>
      </c>
      <c r="B105" s="116" t="s">
        <v>467</v>
      </c>
      <c r="C105" s="115">
        <v>0</v>
      </c>
    </row>
    <row r="106" spans="1:3" s="109" customFormat="1" ht="16.5" customHeight="1">
      <c r="A106" s="116">
        <v>20110</v>
      </c>
      <c r="B106" s="114" t="s">
        <v>468</v>
      </c>
      <c r="C106" s="115">
        <f>SUM(C107:C115)</f>
        <v>2974</v>
      </c>
    </row>
    <row r="107" spans="1:3" s="109" customFormat="1" ht="16.5" customHeight="1">
      <c r="A107" s="116">
        <v>2011001</v>
      </c>
      <c r="B107" s="116" t="s">
        <v>406</v>
      </c>
      <c r="C107" s="115">
        <v>435</v>
      </c>
    </row>
    <row r="108" spans="1:3" s="109" customFormat="1" ht="16.5" customHeight="1">
      <c r="A108" s="116">
        <v>2011002</v>
      </c>
      <c r="B108" s="116" t="s">
        <v>407</v>
      </c>
      <c r="C108" s="115">
        <v>2539</v>
      </c>
    </row>
    <row r="109" spans="1:3" s="109" customFormat="1" ht="16.5" customHeight="1">
      <c r="A109" s="116">
        <v>2011003</v>
      </c>
      <c r="B109" s="116" t="s">
        <v>408</v>
      </c>
      <c r="C109" s="115">
        <v>0</v>
      </c>
    </row>
    <row r="110" spans="1:3" s="109" customFormat="1" ht="16.5" customHeight="1">
      <c r="A110" s="116">
        <v>2011004</v>
      </c>
      <c r="B110" s="116" t="s">
        <v>469</v>
      </c>
      <c r="C110" s="115">
        <v>0</v>
      </c>
    </row>
    <row r="111" spans="1:3" s="109" customFormat="1" ht="16.5" customHeight="1">
      <c r="A111" s="116">
        <v>2011005</v>
      </c>
      <c r="B111" s="116" t="s">
        <v>470</v>
      </c>
      <c r="C111" s="115">
        <v>0</v>
      </c>
    </row>
    <row r="112" spans="1:3" s="109" customFormat="1" ht="16.5" customHeight="1">
      <c r="A112" s="116">
        <v>2011007</v>
      </c>
      <c r="B112" s="116" t="s">
        <v>471</v>
      </c>
      <c r="C112" s="115">
        <v>0</v>
      </c>
    </row>
    <row r="113" spans="1:3" s="109" customFormat="1" ht="16.5" customHeight="1">
      <c r="A113" s="116">
        <v>2011008</v>
      </c>
      <c r="B113" s="116" t="s">
        <v>472</v>
      </c>
      <c r="C113" s="115">
        <v>0</v>
      </c>
    </row>
    <row r="114" spans="1:3" s="109" customFormat="1" ht="16.5" customHeight="1">
      <c r="A114" s="116">
        <v>2011050</v>
      </c>
      <c r="B114" s="116" t="s">
        <v>415</v>
      </c>
      <c r="C114" s="115">
        <v>0</v>
      </c>
    </row>
    <row r="115" spans="1:3" s="109" customFormat="1" ht="16.5" customHeight="1">
      <c r="A115" s="116">
        <v>2011099</v>
      </c>
      <c r="B115" s="116" t="s">
        <v>473</v>
      </c>
      <c r="C115" s="115">
        <v>0</v>
      </c>
    </row>
    <row r="116" spans="1:3" s="109" customFormat="1" ht="16.5" customHeight="1">
      <c r="A116" s="116">
        <v>20111</v>
      </c>
      <c r="B116" s="114" t="s">
        <v>474</v>
      </c>
      <c r="C116" s="115">
        <f>SUM(C117:C124)</f>
        <v>317</v>
      </c>
    </row>
    <row r="117" spans="1:3" s="109" customFormat="1" ht="16.5" customHeight="1">
      <c r="A117" s="116">
        <v>2011101</v>
      </c>
      <c r="B117" s="116" t="s">
        <v>406</v>
      </c>
      <c r="C117" s="115">
        <v>195</v>
      </c>
    </row>
    <row r="118" spans="1:3" s="109" customFormat="1" ht="16.5" customHeight="1">
      <c r="A118" s="116">
        <v>2011102</v>
      </c>
      <c r="B118" s="116" t="s">
        <v>407</v>
      </c>
      <c r="C118" s="115">
        <v>17</v>
      </c>
    </row>
    <row r="119" spans="1:3" s="109" customFormat="1" ht="16.5" customHeight="1">
      <c r="A119" s="116">
        <v>2011103</v>
      </c>
      <c r="B119" s="116" t="s">
        <v>408</v>
      </c>
      <c r="C119" s="115">
        <v>0</v>
      </c>
    </row>
    <row r="120" spans="1:3" s="109" customFormat="1" ht="16.5" customHeight="1">
      <c r="A120" s="116">
        <v>2011104</v>
      </c>
      <c r="B120" s="116" t="s">
        <v>475</v>
      </c>
      <c r="C120" s="115">
        <v>0</v>
      </c>
    </row>
    <row r="121" spans="1:3" s="109" customFormat="1" ht="16.5" customHeight="1">
      <c r="A121" s="116">
        <v>2011105</v>
      </c>
      <c r="B121" s="116" t="s">
        <v>476</v>
      </c>
      <c r="C121" s="115">
        <v>0</v>
      </c>
    </row>
    <row r="122" spans="1:3" s="109" customFormat="1" ht="16.5" customHeight="1">
      <c r="A122" s="116">
        <v>2011106</v>
      </c>
      <c r="B122" s="116" t="s">
        <v>477</v>
      </c>
      <c r="C122" s="115">
        <v>0</v>
      </c>
    </row>
    <row r="123" spans="1:3" s="109" customFormat="1" ht="16.5" customHeight="1">
      <c r="A123" s="116">
        <v>2011150</v>
      </c>
      <c r="B123" s="116" t="s">
        <v>415</v>
      </c>
      <c r="C123" s="115">
        <v>0</v>
      </c>
    </row>
    <row r="124" spans="1:3" s="109" customFormat="1" ht="16.5" customHeight="1">
      <c r="A124" s="116">
        <v>2011199</v>
      </c>
      <c r="B124" s="116" t="s">
        <v>478</v>
      </c>
      <c r="C124" s="115">
        <v>105</v>
      </c>
    </row>
    <row r="125" spans="1:3" s="109" customFormat="1" ht="16.5" customHeight="1">
      <c r="A125" s="116">
        <v>20113</v>
      </c>
      <c r="B125" s="114" t="s">
        <v>479</v>
      </c>
      <c r="C125" s="115">
        <f>SUM(C126:C135)</f>
        <v>1350</v>
      </c>
    </row>
    <row r="126" spans="1:3" s="109" customFormat="1" ht="16.5" customHeight="1">
      <c r="A126" s="116">
        <v>2011301</v>
      </c>
      <c r="B126" s="116" t="s">
        <v>406</v>
      </c>
      <c r="C126" s="115">
        <v>974</v>
      </c>
    </row>
    <row r="127" spans="1:3" s="109" customFormat="1" ht="16.5" customHeight="1">
      <c r="A127" s="116">
        <v>2011302</v>
      </c>
      <c r="B127" s="116" t="s">
        <v>407</v>
      </c>
      <c r="C127" s="115">
        <v>299</v>
      </c>
    </row>
    <row r="128" spans="1:3" s="109" customFormat="1" ht="16.5" customHeight="1">
      <c r="A128" s="116">
        <v>2011303</v>
      </c>
      <c r="B128" s="116" t="s">
        <v>408</v>
      </c>
      <c r="C128" s="115">
        <v>0</v>
      </c>
    </row>
    <row r="129" spans="1:3" s="109" customFormat="1" ht="16.5" customHeight="1">
      <c r="A129" s="116">
        <v>2011304</v>
      </c>
      <c r="B129" s="116" t="s">
        <v>480</v>
      </c>
      <c r="C129" s="115">
        <v>0</v>
      </c>
    </row>
    <row r="130" spans="1:3" s="109" customFormat="1" ht="16.5" customHeight="1">
      <c r="A130" s="116">
        <v>2011305</v>
      </c>
      <c r="B130" s="116" t="s">
        <v>481</v>
      </c>
      <c r="C130" s="115">
        <v>0</v>
      </c>
    </row>
    <row r="131" spans="1:3" s="109" customFormat="1" ht="16.5" customHeight="1">
      <c r="A131" s="116">
        <v>2011306</v>
      </c>
      <c r="B131" s="116" t="s">
        <v>482</v>
      </c>
      <c r="C131" s="115">
        <v>0</v>
      </c>
    </row>
    <row r="132" spans="1:3" s="109" customFormat="1" ht="16.5" customHeight="1">
      <c r="A132" s="116">
        <v>2011307</v>
      </c>
      <c r="B132" s="116" t="s">
        <v>483</v>
      </c>
      <c r="C132" s="115">
        <v>0</v>
      </c>
    </row>
    <row r="133" spans="1:3" s="109" customFormat="1" ht="16.5" customHeight="1">
      <c r="A133" s="116">
        <v>2011308</v>
      </c>
      <c r="B133" s="116" t="s">
        <v>484</v>
      </c>
      <c r="C133" s="115">
        <v>77</v>
      </c>
    </row>
    <row r="134" spans="1:3" s="109" customFormat="1" ht="16.5" customHeight="1">
      <c r="A134" s="116">
        <v>2011350</v>
      </c>
      <c r="B134" s="116" t="s">
        <v>415</v>
      </c>
      <c r="C134" s="115">
        <v>0</v>
      </c>
    </row>
    <row r="135" spans="1:3" s="109" customFormat="1" ht="16.5" customHeight="1">
      <c r="A135" s="116">
        <v>2011399</v>
      </c>
      <c r="B135" s="116" t="s">
        <v>485</v>
      </c>
      <c r="C135" s="115">
        <v>0</v>
      </c>
    </row>
    <row r="136" spans="1:3" s="109" customFormat="1" ht="16.5" customHeight="1">
      <c r="A136" s="116">
        <v>20114</v>
      </c>
      <c r="B136" s="114" t="s">
        <v>486</v>
      </c>
      <c r="C136" s="115">
        <f>SUM(C137:C149)</f>
        <v>0</v>
      </c>
    </row>
    <row r="137" spans="1:3" s="109" customFormat="1" ht="16.5" customHeight="1">
      <c r="A137" s="116">
        <v>2011401</v>
      </c>
      <c r="B137" s="116" t="s">
        <v>406</v>
      </c>
      <c r="C137" s="115">
        <v>0</v>
      </c>
    </row>
    <row r="138" spans="1:3" s="109" customFormat="1" ht="16.5" customHeight="1">
      <c r="A138" s="116">
        <v>2011402</v>
      </c>
      <c r="B138" s="116" t="s">
        <v>407</v>
      </c>
      <c r="C138" s="115">
        <v>0</v>
      </c>
    </row>
    <row r="139" spans="1:3" s="109" customFormat="1" ht="16.5" customHeight="1">
      <c r="A139" s="116">
        <v>2011403</v>
      </c>
      <c r="B139" s="116" t="s">
        <v>408</v>
      </c>
      <c r="C139" s="115">
        <v>0</v>
      </c>
    </row>
    <row r="140" spans="1:3" s="109" customFormat="1" ht="16.5" customHeight="1">
      <c r="A140" s="116">
        <v>2011404</v>
      </c>
      <c r="B140" s="116" t="s">
        <v>487</v>
      </c>
      <c r="C140" s="115">
        <v>0</v>
      </c>
    </row>
    <row r="141" spans="1:3" s="109" customFormat="1" ht="16.5" customHeight="1">
      <c r="A141" s="116">
        <v>2011405</v>
      </c>
      <c r="B141" s="116" t="s">
        <v>488</v>
      </c>
      <c r="C141" s="115">
        <v>0</v>
      </c>
    </row>
    <row r="142" spans="1:3" s="109" customFormat="1" ht="16.5" customHeight="1">
      <c r="A142" s="116">
        <v>2011406</v>
      </c>
      <c r="B142" s="116" t="s">
        <v>489</v>
      </c>
      <c r="C142" s="115">
        <v>0</v>
      </c>
    </row>
    <row r="143" spans="1:3" s="109" customFormat="1" ht="16.5" customHeight="1">
      <c r="A143" s="116">
        <v>2011407</v>
      </c>
      <c r="B143" s="116" t="s">
        <v>490</v>
      </c>
      <c r="C143" s="115">
        <v>0</v>
      </c>
    </row>
    <row r="144" spans="1:3" s="109" customFormat="1" ht="16.5" customHeight="1">
      <c r="A144" s="116">
        <v>2011408</v>
      </c>
      <c r="B144" s="116" t="s">
        <v>491</v>
      </c>
      <c r="C144" s="115">
        <v>0</v>
      </c>
    </row>
    <row r="145" spans="1:3" s="109" customFormat="1" ht="16.5" customHeight="1">
      <c r="A145" s="116">
        <v>2011409</v>
      </c>
      <c r="B145" s="116" t="s">
        <v>492</v>
      </c>
      <c r="C145" s="115">
        <v>0</v>
      </c>
    </row>
    <row r="146" spans="1:3" s="109" customFormat="1" ht="16.5" customHeight="1">
      <c r="A146" s="116">
        <v>2011410</v>
      </c>
      <c r="B146" s="116" t="s">
        <v>493</v>
      </c>
      <c r="C146" s="115">
        <v>0</v>
      </c>
    </row>
    <row r="147" spans="1:3" s="109" customFormat="1" ht="16.5" customHeight="1">
      <c r="A147" s="116">
        <v>2011411</v>
      </c>
      <c r="B147" s="116" t="s">
        <v>494</v>
      </c>
      <c r="C147" s="115">
        <v>0</v>
      </c>
    </row>
    <row r="148" spans="1:3" s="109" customFormat="1" ht="16.5" customHeight="1">
      <c r="A148" s="116">
        <v>2011450</v>
      </c>
      <c r="B148" s="116" t="s">
        <v>415</v>
      </c>
      <c r="C148" s="115">
        <v>0</v>
      </c>
    </row>
    <row r="149" spans="1:3" s="109" customFormat="1" ht="16.5" customHeight="1">
      <c r="A149" s="116">
        <v>2011499</v>
      </c>
      <c r="B149" s="116" t="s">
        <v>495</v>
      </c>
      <c r="C149" s="115">
        <v>0</v>
      </c>
    </row>
    <row r="150" spans="1:3" s="109" customFormat="1" ht="16.5" customHeight="1">
      <c r="A150" s="116">
        <v>20123</v>
      </c>
      <c r="B150" s="114" t="s">
        <v>496</v>
      </c>
      <c r="C150" s="115">
        <f>SUM(C151:C156)</f>
        <v>0</v>
      </c>
    </row>
    <row r="151" spans="1:3" s="109" customFormat="1" ht="16.5" customHeight="1">
      <c r="A151" s="116">
        <v>2012301</v>
      </c>
      <c r="B151" s="116" t="s">
        <v>406</v>
      </c>
      <c r="C151" s="115">
        <v>0</v>
      </c>
    </row>
    <row r="152" spans="1:3" s="109" customFormat="1" ht="16.5" customHeight="1">
      <c r="A152" s="116">
        <v>2012302</v>
      </c>
      <c r="B152" s="116" t="s">
        <v>407</v>
      </c>
      <c r="C152" s="115">
        <v>0</v>
      </c>
    </row>
    <row r="153" spans="1:3" s="109" customFormat="1" ht="16.5" customHeight="1">
      <c r="A153" s="116">
        <v>2012303</v>
      </c>
      <c r="B153" s="116" t="s">
        <v>408</v>
      </c>
      <c r="C153" s="115">
        <v>0</v>
      </c>
    </row>
    <row r="154" spans="1:3" s="109" customFormat="1" ht="16.5" customHeight="1">
      <c r="A154" s="116">
        <v>2012304</v>
      </c>
      <c r="B154" s="116" t="s">
        <v>497</v>
      </c>
      <c r="C154" s="115">
        <v>0</v>
      </c>
    </row>
    <row r="155" spans="1:3" s="109" customFormat="1" ht="16.5" customHeight="1">
      <c r="A155" s="116">
        <v>2012350</v>
      </c>
      <c r="B155" s="116" t="s">
        <v>415</v>
      </c>
      <c r="C155" s="115">
        <v>0</v>
      </c>
    </row>
    <row r="156" spans="1:3" s="109" customFormat="1" ht="16.5" customHeight="1">
      <c r="A156" s="116">
        <v>2012399</v>
      </c>
      <c r="B156" s="116" t="s">
        <v>498</v>
      </c>
      <c r="C156" s="115">
        <v>0</v>
      </c>
    </row>
    <row r="157" spans="1:3" s="109" customFormat="1" ht="16.5" customHeight="1">
      <c r="A157" s="116">
        <v>20125</v>
      </c>
      <c r="B157" s="114" t="s">
        <v>499</v>
      </c>
      <c r="C157" s="115">
        <f>SUM(C158:C164)</f>
        <v>0</v>
      </c>
    </row>
    <row r="158" spans="1:3" s="109" customFormat="1" ht="16.5" customHeight="1">
      <c r="A158" s="116">
        <v>2012501</v>
      </c>
      <c r="B158" s="116" t="s">
        <v>406</v>
      </c>
      <c r="C158" s="115">
        <v>0</v>
      </c>
    </row>
    <row r="159" spans="1:3" s="109" customFormat="1" ht="16.5" customHeight="1">
      <c r="A159" s="116">
        <v>2012502</v>
      </c>
      <c r="B159" s="116" t="s">
        <v>407</v>
      </c>
      <c r="C159" s="115">
        <v>0</v>
      </c>
    </row>
    <row r="160" spans="1:3" s="109" customFormat="1" ht="16.5" customHeight="1">
      <c r="A160" s="116">
        <v>2012503</v>
      </c>
      <c r="B160" s="116" t="s">
        <v>408</v>
      </c>
      <c r="C160" s="115">
        <v>0</v>
      </c>
    </row>
    <row r="161" spans="1:3" s="109" customFormat="1" ht="16.5" customHeight="1">
      <c r="A161" s="116">
        <v>2012504</v>
      </c>
      <c r="B161" s="116" t="s">
        <v>500</v>
      </c>
      <c r="C161" s="115">
        <v>0</v>
      </c>
    </row>
    <row r="162" spans="1:3" s="109" customFormat="1" ht="16.5" customHeight="1">
      <c r="A162" s="116">
        <v>2012505</v>
      </c>
      <c r="B162" s="116" t="s">
        <v>501</v>
      </c>
      <c r="C162" s="115">
        <v>0</v>
      </c>
    </row>
    <row r="163" spans="1:3" s="109" customFormat="1" ht="16.5" customHeight="1">
      <c r="A163" s="116">
        <v>2012550</v>
      </c>
      <c r="B163" s="116" t="s">
        <v>415</v>
      </c>
      <c r="C163" s="115">
        <v>0</v>
      </c>
    </row>
    <row r="164" spans="1:3" s="109" customFormat="1" ht="16.5" customHeight="1">
      <c r="A164" s="116">
        <v>2012599</v>
      </c>
      <c r="B164" s="116" t="s">
        <v>502</v>
      </c>
      <c r="C164" s="115">
        <v>0</v>
      </c>
    </row>
    <row r="165" spans="1:3" s="109" customFormat="1" ht="16.5" customHeight="1">
      <c r="A165" s="116">
        <v>20126</v>
      </c>
      <c r="B165" s="114" t="s">
        <v>503</v>
      </c>
      <c r="C165" s="115">
        <f>SUM(C166:C170)</f>
        <v>0</v>
      </c>
    </row>
    <row r="166" spans="1:3" s="109" customFormat="1" ht="16.5" customHeight="1">
      <c r="A166" s="116">
        <v>2012601</v>
      </c>
      <c r="B166" s="116" t="s">
        <v>406</v>
      </c>
      <c r="C166" s="115">
        <v>0</v>
      </c>
    </row>
    <row r="167" spans="1:3" s="109" customFormat="1" ht="16.5" customHeight="1">
      <c r="A167" s="116">
        <v>2012602</v>
      </c>
      <c r="B167" s="116" t="s">
        <v>407</v>
      </c>
      <c r="C167" s="115">
        <v>0</v>
      </c>
    </row>
    <row r="168" spans="1:3" s="109" customFormat="1" ht="16.5" customHeight="1">
      <c r="A168" s="116">
        <v>2012603</v>
      </c>
      <c r="B168" s="116" t="s">
        <v>408</v>
      </c>
      <c r="C168" s="115">
        <v>0</v>
      </c>
    </row>
    <row r="169" spans="1:3" s="109" customFormat="1" ht="16.5" customHeight="1">
      <c r="A169" s="116">
        <v>2012604</v>
      </c>
      <c r="B169" s="116" t="s">
        <v>504</v>
      </c>
      <c r="C169" s="115">
        <v>0</v>
      </c>
    </row>
    <row r="170" spans="1:3" s="109" customFormat="1" ht="16.5" customHeight="1">
      <c r="A170" s="116">
        <v>2012699</v>
      </c>
      <c r="B170" s="116" t="s">
        <v>505</v>
      </c>
      <c r="C170" s="115">
        <v>0</v>
      </c>
    </row>
    <row r="171" spans="1:3" s="109" customFormat="1" ht="16.5" customHeight="1">
      <c r="A171" s="116">
        <v>20128</v>
      </c>
      <c r="B171" s="114" t="s">
        <v>506</v>
      </c>
      <c r="C171" s="115">
        <f>SUM(C172:C177)</f>
        <v>0</v>
      </c>
    </row>
    <row r="172" spans="1:3" s="109" customFormat="1" ht="16.5" customHeight="1">
      <c r="A172" s="116">
        <v>2012801</v>
      </c>
      <c r="B172" s="116" t="s">
        <v>406</v>
      </c>
      <c r="C172" s="115">
        <v>0</v>
      </c>
    </row>
    <row r="173" spans="1:3" s="109" customFormat="1" ht="16.5" customHeight="1">
      <c r="A173" s="116">
        <v>2012802</v>
      </c>
      <c r="B173" s="116" t="s">
        <v>407</v>
      </c>
      <c r="C173" s="115">
        <v>0</v>
      </c>
    </row>
    <row r="174" spans="1:3" s="109" customFormat="1" ht="16.5" customHeight="1">
      <c r="A174" s="116">
        <v>2012803</v>
      </c>
      <c r="B174" s="116" t="s">
        <v>408</v>
      </c>
      <c r="C174" s="115">
        <v>0</v>
      </c>
    </row>
    <row r="175" spans="1:3" s="109" customFormat="1" ht="16.5" customHeight="1">
      <c r="A175" s="116">
        <v>2012804</v>
      </c>
      <c r="B175" s="116" t="s">
        <v>420</v>
      </c>
      <c r="C175" s="115">
        <v>0</v>
      </c>
    </row>
    <row r="176" spans="1:3" s="109" customFormat="1" ht="16.5" customHeight="1">
      <c r="A176" s="116">
        <v>2012850</v>
      </c>
      <c r="B176" s="116" t="s">
        <v>415</v>
      </c>
      <c r="C176" s="115">
        <v>0</v>
      </c>
    </row>
    <row r="177" spans="1:3" s="109" customFormat="1" ht="16.5" customHeight="1">
      <c r="A177" s="116">
        <v>2012899</v>
      </c>
      <c r="B177" s="116" t="s">
        <v>507</v>
      </c>
      <c r="C177" s="115">
        <v>0</v>
      </c>
    </row>
    <row r="178" spans="1:3" s="109" customFormat="1" ht="16.5" customHeight="1">
      <c r="A178" s="116">
        <v>20129</v>
      </c>
      <c r="B178" s="114" t="s">
        <v>508</v>
      </c>
      <c r="C178" s="115">
        <f>SUM(C179:C184)</f>
        <v>120</v>
      </c>
    </row>
    <row r="179" spans="1:3" s="109" customFormat="1" ht="16.5" customHeight="1">
      <c r="A179" s="116">
        <v>2012901</v>
      </c>
      <c r="B179" s="116" t="s">
        <v>406</v>
      </c>
      <c r="C179" s="115">
        <v>1</v>
      </c>
    </row>
    <row r="180" spans="1:3" s="109" customFormat="1" ht="16.5" customHeight="1">
      <c r="A180" s="116">
        <v>2012902</v>
      </c>
      <c r="B180" s="116" t="s">
        <v>407</v>
      </c>
      <c r="C180" s="115">
        <v>0</v>
      </c>
    </row>
    <row r="181" spans="1:3" s="109" customFormat="1" ht="16.5" customHeight="1">
      <c r="A181" s="116">
        <v>2012903</v>
      </c>
      <c r="B181" s="116" t="s">
        <v>408</v>
      </c>
      <c r="C181" s="115">
        <v>0</v>
      </c>
    </row>
    <row r="182" spans="1:3" s="109" customFormat="1" ht="16.5" customHeight="1">
      <c r="A182" s="116">
        <v>2012906</v>
      </c>
      <c r="B182" s="116" t="s">
        <v>509</v>
      </c>
      <c r="C182" s="115">
        <v>0</v>
      </c>
    </row>
    <row r="183" spans="1:3" s="109" customFormat="1" ht="16.5" customHeight="1">
      <c r="A183" s="116">
        <v>2012950</v>
      </c>
      <c r="B183" s="116" t="s">
        <v>415</v>
      </c>
      <c r="C183" s="115">
        <v>0</v>
      </c>
    </row>
    <row r="184" spans="1:3" s="109" customFormat="1" ht="16.5" customHeight="1">
      <c r="A184" s="116">
        <v>2012999</v>
      </c>
      <c r="B184" s="116" t="s">
        <v>510</v>
      </c>
      <c r="C184" s="115">
        <v>119</v>
      </c>
    </row>
    <row r="185" spans="1:3" s="109" customFormat="1" ht="16.5" customHeight="1">
      <c r="A185" s="116">
        <v>20131</v>
      </c>
      <c r="B185" s="114" t="s">
        <v>511</v>
      </c>
      <c r="C185" s="115">
        <f>SUM(C186:C191)</f>
        <v>539</v>
      </c>
    </row>
    <row r="186" spans="1:3" s="109" customFormat="1" ht="16.5" customHeight="1">
      <c r="A186" s="116">
        <v>2013101</v>
      </c>
      <c r="B186" s="116" t="s">
        <v>406</v>
      </c>
      <c r="C186" s="115">
        <v>228</v>
      </c>
    </row>
    <row r="187" spans="1:3" s="109" customFormat="1" ht="16.5" customHeight="1">
      <c r="A187" s="116">
        <v>2013102</v>
      </c>
      <c r="B187" s="116" t="s">
        <v>407</v>
      </c>
      <c r="C187" s="115">
        <v>281</v>
      </c>
    </row>
    <row r="188" spans="1:3" s="109" customFormat="1" ht="16.5" customHeight="1">
      <c r="A188" s="116">
        <v>2013103</v>
      </c>
      <c r="B188" s="116" t="s">
        <v>408</v>
      </c>
      <c r="C188" s="115">
        <v>0</v>
      </c>
    </row>
    <row r="189" spans="1:3" s="109" customFormat="1" ht="16.5" customHeight="1">
      <c r="A189" s="116">
        <v>2013105</v>
      </c>
      <c r="B189" s="116" t="s">
        <v>512</v>
      </c>
      <c r="C189" s="115">
        <v>30</v>
      </c>
    </row>
    <row r="190" spans="1:3" s="109" customFormat="1" ht="16.5" customHeight="1">
      <c r="A190" s="116">
        <v>2013150</v>
      </c>
      <c r="B190" s="116" t="s">
        <v>415</v>
      </c>
      <c r="C190" s="115">
        <v>0</v>
      </c>
    </row>
    <row r="191" spans="1:3" s="109" customFormat="1" ht="16.5" customHeight="1">
      <c r="A191" s="116">
        <v>2013199</v>
      </c>
      <c r="B191" s="116" t="s">
        <v>513</v>
      </c>
      <c r="C191" s="115">
        <v>0</v>
      </c>
    </row>
    <row r="192" spans="1:3" s="109" customFormat="1" ht="16.5" customHeight="1">
      <c r="A192" s="116">
        <v>20132</v>
      </c>
      <c r="B192" s="114" t="s">
        <v>514</v>
      </c>
      <c r="C192" s="115">
        <f>SUM(C193:C198)</f>
        <v>16</v>
      </c>
    </row>
    <row r="193" spans="1:3" s="109" customFormat="1" ht="16.5" customHeight="1">
      <c r="A193" s="116">
        <v>2013201</v>
      </c>
      <c r="B193" s="116" t="s">
        <v>406</v>
      </c>
      <c r="C193" s="115">
        <v>0</v>
      </c>
    </row>
    <row r="194" spans="1:3" s="109" customFormat="1" ht="16.5" customHeight="1">
      <c r="A194" s="116">
        <v>2013202</v>
      </c>
      <c r="B194" s="116" t="s">
        <v>407</v>
      </c>
      <c r="C194" s="115">
        <v>0</v>
      </c>
    </row>
    <row r="195" spans="1:3" s="109" customFormat="1" ht="16.5" customHeight="1">
      <c r="A195" s="116">
        <v>2013203</v>
      </c>
      <c r="B195" s="116" t="s">
        <v>408</v>
      </c>
      <c r="C195" s="115">
        <v>0</v>
      </c>
    </row>
    <row r="196" spans="1:3" s="109" customFormat="1" ht="16.5" customHeight="1">
      <c r="A196" s="116">
        <v>2013204</v>
      </c>
      <c r="B196" s="116" t="s">
        <v>515</v>
      </c>
      <c r="C196" s="115">
        <v>16</v>
      </c>
    </row>
    <row r="197" spans="1:3" s="109" customFormat="1" ht="16.5" customHeight="1">
      <c r="A197" s="116">
        <v>2013250</v>
      </c>
      <c r="B197" s="116" t="s">
        <v>415</v>
      </c>
      <c r="C197" s="115">
        <v>0</v>
      </c>
    </row>
    <row r="198" spans="1:3" s="109" customFormat="1" ht="16.5" customHeight="1">
      <c r="A198" s="116">
        <v>2013299</v>
      </c>
      <c r="B198" s="116" t="s">
        <v>516</v>
      </c>
      <c r="C198" s="115">
        <v>0</v>
      </c>
    </row>
    <row r="199" spans="1:3" s="109" customFormat="1" ht="16.5" customHeight="1">
      <c r="A199" s="116">
        <v>20133</v>
      </c>
      <c r="B199" s="114" t="s">
        <v>517</v>
      </c>
      <c r="C199" s="115">
        <f>SUM(C200:C204)</f>
        <v>0</v>
      </c>
    </row>
    <row r="200" spans="1:3" s="109" customFormat="1" ht="16.5" customHeight="1">
      <c r="A200" s="116">
        <v>2013301</v>
      </c>
      <c r="B200" s="116" t="s">
        <v>406</v>
      </c>
      <c r="C200" s="115">
        <v>0</v>
      </c>
    </row>
    <row r="201" spans="1:3" s="109" customFormat="1" ht="16.5" customHeight="1">
      <c r="A201" s="116">
        <v>2013302</v>
      </c>
      <c r="B201" s="116" t="s">
        <v>407</v>
      </c>
      <c r="C201" s="115">
        <v>0</v>
      </c>
    </row>
    <row r="202" spans="1:3" s="109" customFormat="1" ht="16.5" customHeight="1">
      <c r="A202" s="116">
        <v>2013303</v>
      </c>
      <c r="B202" s="116" t="s">
        <v>408</v>
      </c>
      <c r="C202" s="115">
        <v>0</v>
      </c>
    </row>
    <row r="203" spans="1:3" s="109" customFormat="1" ht="16.5" customHeight="1">
      <c r="A203" s="116">
        <v>2013350</v>
      </c>
      <c r="B203" s="116" t="s">
        <v>415</v>
      </c>
      <c r="C203" s="115">
        <v>0</v>
      </c>
    </row>
    <row r="204" spans="1:3" s="109" customFormat="1" ht="16.5" customHeight="1">
      <c r="A204" s="116">
        <v>2013399</v>
      </c>
      <c r="B204" s="116" t="s">
        <v>518</v>
      </c>
      <c r="C204" s="115">
        <v>0</v>
      </c>
    </row>
    <row r="205" spans="1:3" s="109" customFormat="1" ht="16.5" customHeight="1">
      <c r="A205" s="116">
        <v>20134</v>
      </c>
      <c r="B205" s="114" t="s">
        <v>519</v>
      </c>
      <c r="C205" s="115">
        <f>SUM(C206:C212)</f>
        <v>39</v>
      </c>
    </row>
    <row r="206" spans="1:3" s="109" customFormat="1" ht="16.5" customHeight="1">
      <c r="A206" s="116">
        <v>2013401</v>
      </c>
      <c r="B206" s="116" t="s">
        <v>406</v>
      </c>
      <c r="C206" s="115">
        <v>0</v>
      </c>
    </row>
    <row r="207" spans="1:3" s="109" customFormat="1" ht="16.5" customHeight="1">
      <c r="A207" s="116">
        <v>2013402</v>
      </c>
      <c r="B207" s="116" t="s">
        <v>407</v>
      </c>
      <c r="C207" s="115">
        <v>0</v>
      </c>
    </row>
    <row r="208" spans="1:3" s="109" customFormat="1" ht="16.5" customHeight="1">
      <c r="A208" s="116">
        <v>2013403</v>
      </c>
      <c r="B208" s="116" t="s">
        <v>408</v>
      </c>
      <c r="C208" s="115">
        <v>0</v>
      </c>
    </row>
    <row r="209" spans="1:3" s="109" customFormat="1" ht="16.5" customHeight="1">
      <c r="A209" s="116">
        <v>2013404</v>
      </c>
      <c r="B209" s="116" t="s">
        <v>520</v>
      </c>
      <c r="C209" s="115">
        <v>39</v>
      </c>
    </row>
    <row r="210" spans="1:3" s="109" customFormat="1" ht="16.5" customHeight="1">
      <c r="A210" s="116">
        <v>2013405</v>
      </c>
      <c r="B210" s="116" t="s">
        <v>521</v>
      </c>
      <c r="C210" s="115">
        <v>0</v>
      </c>
    </row>
    <row r="211" spans="1:3" s="109" customFormat="1" ht="16.5" customHeight="1">
      <c r="A211" s="116">
        <v>2013450</v>
      </c>
      <c r="B211" s="116" t="s">
        <v>415</v>
      </c>
      <c r="C211" s="115">
        <v>0</v>
      </c>
    </row>
    <row r="212" spans="1:3" s="109" customFormat="1" ht="16.5" customHeight="1">
      <c r="A212" s="116">
        <v>2013499</v>
      </c>
      <c r="B212" s="116" t="s">
        <v>522</v>
      </c>
      <c r="C212" s="115">
        <v>0</v>
      </c>
    </row>
    <row r="213" spans="1:3" s="109" customFormat="1" ht="16.5" customHeight="1">
      <c r="A213" s="116">
        <v>20135</v>
      </c>
      <c r="B213" s="114" t="s">
        <v>523</v>
      </c>
      <c r="C213" s="115">
        <f>SUM(C214:C218)</f>
        <v>0</v>
      </c>
    </row>
    <row r="214" spans="1:3" s="109" customFormat="1" ht="16.5" customHeight="1">
      <c r="A214" s="116">
        <v>2013501</v>
      </c>
      <c r="B214" s="116" t="s">
        <v>406</v>
      </c>
      <c r="C214" s="115">
        <v>0</v>
      </c>
    </row>
    <row r="215" spans="1:3" s="109" customFormat="1" ht="16.5" customHeight="1">
      <c r="A215" s="116">
        <v>2013502</v>
      </c>
      <c r="B215" s="116" t="s">
        <v>407</v>
      </c>
      <c r="C215" s="115">
        <v>0</v>
      </c>
    </row>
    <row r="216" spans="1:3" s="109" customFormat="1" ht="16.5" customHeight="1">
      <c r="A216" s="116">
        <v>2013503</v>
      </c>
      <c r="B216" s="116" t="s">
        <v>408</v>
      </c>
      <c r="C216" s="115">
        <v>0</v>
      </c>
    </row>
    <row r="217" spans="1:3" s="109" customFormat="1" ht="16.5" customHeight="1">
      <c r="A217" s="116">
        <v>2013550</v>
      </c>
      <c r="B217" s="116" t="s">
        <v>415</v>
      </c>
      <c r="C217" s="115">
        <v>0</v>
      </c>
    </row>
    <row r="218" spans="1:3" s="109" customFormat="1" ht="16.5" customHeight="1">
      <c r="A218" s="116">
        <v>2013599</v>
      </c>
      <c r="B218" s="116" t="s">
        <v>524</v>
      </c>
      <c r="C218" s="115">
        <v>0</v>
      </c>
    </row>
    <row r="219" spans="1:3" s="109" customFormat="1" ht="16.5" customHeight="1">
      <c r="A219" s="116">
        <v>20136</v>
      </c>
      <c r="B219" s="114" t="s">
        <v>525</v>
      </c>
      <c r="C219" s="115">
        <f>SUM(C220:C224)</f>
        <v>0</v>
      </c>
    </row>
    <row r="220" spans="1:3" s="109" customFormat="1" ht="16.5" customHeight="1">
      <c r="A220" s="116">
        <v>2013601</v>
      </c>
      <c r="B220" s="116" t="s">
        <v>406</v>
      </c>
      <c r="C220" s="115">
        <v>0</v>
      </c>
    </row>
    <row r="221" spans="1:3" s="109" customFormat="1" ht="16.5" customHeight="1">
      <c r="A221" s="116">
        <v>2013602</v>
      </c>
      <c r="B221" s="116" t="s">
        <v>407</v>
      </c>
      <c r="C221" s="115">
        <v>0</v>
      </c>
    </row>
    <row r="222" spans="1:3" s="109" customFormat="1" ht="16.5" customHeight="1">
      <c r="A222" s="116">
        <v>2013603</v>
      </c>
      <c r="B222" s="116" t="s">
        <v>408</v>
      </c>
      <c r="C222" s="115">
        <v>0</v>
      </c>
    </row>
    <row r="223" spans="1:3" s="109" customFormat="1" ht="16.5" customHeight="1">
      <c r="A223" s="116">
        <v>2013650</v>
      </c>
      <c r="B223" s="116" t="s">
        <v>415</v>
      </c>
      <c r="C223" s="115">
        <v>0</v>
      </c>
    </row>
    <row r="224" spans="1:3" s="109" customFormat="1" ht="16.5" customHeight="1">
      <c r="A224" s="116">
        <v>2013699</v>
      </c>
      <c r="B224" s="116" t="s">
        <v>526</v>
      </c>
      <c r="C224" s="115">
        <v>0</v>
      </c>
    </row>
    <row r="225" spans="1:3" s="109" customFormat="1" ht="16.5" customHeight="1">
      <c r="A225" s="116">
        <v>20137</v>
      </c>
      <c r="B225" s="114" t="s">
        <v>527</v>
      </c>
      <c r="C225" s="115">
        <f>SUM(C226:C230)</f>
        <v>0</v>
      </c>
    </row>
    <row r="226" spans="1:3" s="109" customFormat="1" ht="16.5" customHeight="1">
      <c r="A226" s="116">
        <v>2013701</v>
      </c>
      <c r="B226" s="116" t="s">
        <v>406</v>
      </c>
      <c r="C226" s="115">
        <v>0</v>
      </c>
    </row>
    <row r="227" spans="1:3" s="109" customFormat="1" ht="16.5" customHeight="1">
      <c r="A227" s="116">
        <v>2013702</v>
      </c>
      <c r="B227" s="116" t="s">
        <v>407</v>
      </c>
      <c r="C227" s="115">
        <v>0</v>
      </c>
    </row>
    <row r="228" spans="1:3" s="109" customFormat="1" ht="16.5" customHeight="1">
      <c r="A228" s="116">
        <v>2013703</v>
      </c>
      <c r="B228" s="116" t="s">
        <v>408</v>
      </c>
      <c r="C228" s="115">
        <v>0</v>
      </c>
    </row>
    <row r="229" spans="1:3" s="109" customFormat="1" ht="16.5" customHeight="1">
      <c r="A229" s="116">
        <v>2013750</v>
      </c>
      <c r="B229" s="116" t="s">
        <v>415</v>
      </c>
      <c r="C229" s="115">
        <v>0</v>
      </c>
    </row>
    <row r="230" spans="1:3" s="109" customFormat="1" ht="16.5" customHeight="1">
      <c r="A230" s="116">
        <v>2013799</v>
      </c>
      <c r="B230" s="116" t="s">
        <v>528</v>
      </c>
      <c r="C230" s="115">
        <v>0</v>
      </c>
    </row>
    <row r="231" spans="1:3" s="109" customFormat="1" ht="16.5" customHeight="1">
      <c r="A231" s="116">
        <v>20138</v>
      </c>
      <c r="B231" s="114" t="s">
        <v>529</v>
      </c>
      <c r="C231" s="115">
        <f>SUM(C232:C247)</f>
        <v>1119</v>
      </c>
    </row>
    <row r="232" spans="1:3" s="109" customFormat="1" ht="16.5" customHeight="1">
      <c r="A232" s="116">
        <v>2013801</v>
      </c>
      <c r="B232" s="116" t="s">
        <v>406</v>
      </c>
      <c r="C232" s="115">
        <v>909</v>
      </c>
    </row>
    <row r="233" spans="1:3" s="109" customFormat="1" ht="16.5" customHeight="1">
      <c r="A233" s="116">
        <v>2013802</v>
      </c>
      <c r="B233" s="116" t="s">
        <v>407</v>
      </c>
      <c r="C233" s="115">
        <v>122</v>
      </c>
    </row>
    <row r="234" spans="1:3" s="109" customFormat="1" ht="16.5" customHeight="1">
      <c r="A234" s="116">
        <v>2013803</v>
      </c>
      <c r="B234" s="116" t="s">
        <v>408</v>
      </c>
      <c r="C234" s="115">
        <v>0</v>
      </c>
    </row>
    <row r="235" spans="1:3" s="109" customFormat="1" ht="16.5" customHeight="1">
      <c r="A235" s="116">
        <v>2013804</v>
      </c>
      <c r="B235" s="116" t="s">
        <v>530</v>
      </c>
      <c r="C235" s="115">
        <v>72</v>
      </c>
    </row>
    <row r="236" spans="1:3" s="109" customFormat="1" ht="16.5" customHeight="1">
      <c r="A236" s="116">
        <v>2013805</v>
      </c>
      <c r="B236" s="116" t="s">
        <v>531</v>
      </c>
      <c r="C236" s="115">
        <v>15</v>
      </c>
    </row>
    <row r="237" spans="1:3" s="109" customFormat="1" ht="16.5" customHeight="1">
      <c r="A237" s="116">
        <v>2013806</v>
      </c>
      <c r="B237" s="116" t="s">
        <v>532</v>
      </c>
      <c r="C237" s="115">
        <v>1</v>
      </c>
    </row>
    <row r="238" spans="1:3" s="109" customFormat="1" ht="16.5" customHeight="1">
      <c r="A238" s="116">
        <v>2013807</v>
      </c>
      <c r="B238" s="116" t="s">
        <v>533</v>
      </c>
      <c r="C238" s="115">
        <v>0</v>
      </c>
    </row>
    <row r="239" spans="1:3" s="109" customFormat="1" ht="16.5" customHeight="1">
      <c r="A239" s="116">
        <v>2013808</v>
      </c>
      <c r="B239" s="116" t="s">
        <v>446</v>
      </c>
      <c r="C239" s="115">
        <v>0</v>
      </c>
    </row>
    <row r="240" spans="1:3" s="109" customFormat="1" ht="16.5" customHeight="1">
      <c r="A240" s="116">
        <v>2013809</v>
      </c>
      <c r="B240" s="116" t="s">
        <v>534</v>
      </c>
      <c r="C240" s="115">
        <v>0</v>
      </c>
    </row>
    <row r="241" spans="1:3" s="109" customFormat="1" ht="16.5" customHeight="1">
      <c r="A241" s="116">
        <v>2013810</v>
      </c>
      <c r="B241" s="116" t="s">
        <v>535</v>
      </c>
      <c r="C241" s="115">
        <v>0</v>
      </c>
    </row>
    <row r="242" spans="1:3" s="109" customFormat="1" ht="16.5" customHeight="1">
      <c r="A242" s="116">
        <v>2013811</v>
      </c>
      <c r="B242" s="116" t="s">
        <v>536</v>
      </c>
      <c r="C242" s="115">
        <v>0</v>
      </c>
    </row>
    <row r="243" spans="1:3" s="109" customFormat="1" ht="16.5" customHeight="1">
      <c r="A243" s="116">
        <v>2013812</v>
      </c>
      <c r="B243" s="116" t="s">
        <v>537</v>
      </c>
      <c r="C243" s="115">
        <v>0</v>
      </c>
    </row>
    <row r="244" spans="1:3" s="109" customFormat="1" ht="16.5" customHeight="1">
      <c r="A244" s="116">
        <v>2013813</v>
      </c>
      <c r="B244" s="116" t="s">
        <v>538</v>
      </c>
      <c r="C244" s="115">
        <v>0</v>
      </c>
    </row>
    <row r="245" spans="1:3" s="109" customFormat="1" ht="16.5" customHeight="1">
      <c r="A245" s="116">
        <v>2013814</v>
      </c>
      <c r="B245" s="116" t="s">
        <v>539</v>
      </c>
      <c r="C245" s="115">
        <v>0</v>
      </c>
    </row>
    <row r="246" spans="1:3" s="109" customFormat="1" ht="16.5" customHeight="1">
      <c r="A246" s="116">
        <v>2013850</v>
      </c>
      <c r="B246" s="116" t="s">
        <v>415</v>
      </c>
      <c r="C246" s="115">
        <v>0</v>
      </c>
    </row>
    <row r="247" spans="1:3" s="109" customFormat="1" ht="16.5" customHeight="1">
      <c r="A247" s="116">
        <v>2013899</v>
      </c>
      <c r="B247" s="116" t="s">
        <v>540</v>
      </c>
      <c r="C247" s="115">
        <v>0</v>
      </c>
    </row>
    <row r="248" spans="1:3" s="109" customFormat="1" ht="16.5" customHeight="1">
      <c r="A248" s="116">
        <v>20199</v>
      </c>
      <c r="B248" s="114" t="s">
        <v>541</v>
      </c>
      <c r="C248" s="115">
        <f>SUM(C249:C250)</f>
        <v>4688</v>
      </c>
    </row>
    <row r="249" spans="1:3" s="109" customFormat="1" ht="16.5" customHeight="1">
      <c r="A249" s="116">
        <v>2019901</v>
      </c>
      <c r="B249" s="116" t="s">
        <v>542</v>
      </c>
      <c r="C249" s="115">
        <v>0</v>
      </c>
    </row>
    <row r="250" spans="1:3" s="109" customFormat="1" ht="16.5" customHeight="1">
      <c r="A250" s="116">
        <v>2019999</v>
      </c>
      <c r="B250" s="116" t="s">
        <v>543</v>
      </c>
      <c r="C250" s="115">
        <v>4688</v>
      </c>
    </row>
    <row r="251" spans="1:3" s="109" customFormat="1" ht="16.5" customHeight="1">
      <c r="A251" s="116">
        <v>202</v>
      </c>
      <c r="B251" s="114" t="s">
        <v>544</v>
      </c>
      <c r="C251" s="115">
        <f>SUM(C252,C259,C262,C265,C271,C275,C277,C282,C288)</f>
        <v>0</v>
      </c>
    </row>
    <row r="252" spans="1:3" s="109" customFormat="1" ht="16.5" customHeight="1">
      <c r="A252" s="116">
        <v>20201</v>
      </c>
      <c r="B252" s="114" t="s">
        <v>545</v>
      </c>
      <c r="C252" s="115">
        <f>SUM(C253:C258)</f>
        <v>0</v>
      </c>
    </row>
    <row r="253" spans="1:3" s="109" customFormat="1" ht="16.5" customHeight="1">
      <c r="A253" s="116">
        <v>2020101</v>
      </c>
      <c r="B253" s="116" t="s">
        <v>406</v>
      </c>
      <c r="C253" s="115">
        <v>0</v>
      </c>
    </row>
    <row r="254" spans="1:3" s="109" customFormat="1" ht="16.5" customHeight="1">
      <c r="A254" s="116">
        <v>2020102</v>
      </c>
      <c r="B254" s="116" t="s">
        <v>407</v>
      </c>
      <c r="C254" s="115">
        <v>0</v>
      </c>
    </row>
    <row r="255" spans="1:3" s="109" customFormat="1" ht="16.5" customHeight="1">
      <c r="A255" s="116">
        <v>2020103</v>
      </c>
      <c r="B255" s="116" t="s">
        <v>408</v>
      </c>
      <c r="C255" s="115">
        <v>0</v>
      </c>
    </row>
    <row r="256" spans="1:3" s="109" customFormat="1" ht="16.5" customHeight="1">
      <c r="A256" s="116">
        <v>2020104</v>
      </c>
      <c r="B256" s="116" t="s">
        <v>512</v>
      </c>
      <c r="C256" s="115">
        <v>0</v>
      </c>
    </row>
    <row r="257" spans="1:3" s="109" customFormat="1" ht="16.5" customHeight="1">
      <c r="A257" s="116">
        <v>2020150</v>
      </c>
      <c r="B257" s="116" t="s">
        <v>415</v>
      </c>
      <c r="C257" s="115">
        <v>0</v>
      </c>
    </row>
    <row r="258" spans="1:3" s="109" customFormat="1" ht="16.5" customHeight="1">
      <c r="A258" s="116">
        <v>2020199</v>
      </c>
      <c r="B258" s="116" t="s">
        <v>546</v>
      </c>
      <c r="C258" s="115">
        <v>0</v>
      </c>
    </row>
    <row r="259" spans="1:3" s="109" customFormat="1" ht="16.5" customHeight="1">
      <c r="A259" s="116">
        <v>20202</v>
      </c>
      <c r="B259" s="114" t="s">
        <v>547</v>
      </c>
      <c r="C259" s="115">
        <f>SUM(C260:C261)</f>
        <v>0</v>
      </c>
    </row>
    <row r="260" spans="1:3" s="109" customFormat="1" ht="16.5" customHeight="1">
      <c r="A260" s="116">
        <v>2020201</v>
      </c>
      <c r="B260" s="116" t="s">
        <v>548</v>
      </c>
      <c r="C260" s="115">
        <v>0</v>
      </c>
    </row>
    <row r="261" spans="1:3" s="109" customFormat="1" ht="16.5" customHeight="1">
      <c r="A261" s="116">
        <v>2020202</v>
      </c>
      <c r="B261" s="116" t="s">
        <v>549</v>
      </c>
      <c r="C261" s="115">
        <v>0</v>
      </c>
    </row>
    <row r="262" spans="1:3" s="109" customFormat="1" ht="16.5" customHeight="1">
      <c r="A262" s="116">
        <v>20203</v>
      </c>
      <c r="B262" s="114" t="s">
        <v>550</v>
      </c>
      <c r="C262" s="115">
        <f>SUM(C263:C264)</f>
        <v>0</v>
      </c>
    </row>
    <row r="263" spans="1:3" s="109" customFormat="1" ht="16.5" customHeight="1">
      <c r="A263" s="116">
        <v>2020304</v>
      </c>
      <c r="B263" s="116" t="s">
        <v>551</v>
      </c>
      <c r="C263" s="115">
        <v>0</v>
      </c>
    </row>
    <row r="264" spans="1:3" s="109" customFormat="1" ht="16.5" customHeight="1">
      <c r="A264" s="116">
        <v>2020306</v>
      </c>
      <c r="B264" s="116" t="s">
        <v>552</v>
      </c>
      <c r="C264" s="115">
        <v>0</v>
      </c>
    </row>
    <row r="265" spans="1:3" s="109" customFormat="1" ht="16.5" customHeight="1">
      <c r="A265" s="116">
        <v>20204</v>
      </c>
      <c r="B265" s="114" t="s">
        <v>553</v>
      </c>
      <c r="C265" s="115">
        <f>SUM(C266:C270)</f>
        <v>0</v>
      </c>
    </row>
    <row r="266" spans="1:3" s="109" customFormat="1" ht="16.5" customHeight="1">
      <c r="A266" s="116">
        <v>2020401</v>
      </c>
      <c r="B266" s="116" t="s">
        <v>554</v>
      </c>
      <c r="C266" s="115">
        <v>0</v>
      </c>
    </row>
    <row r="267" spans="1:3" s="109" customFormat="1" ht="16.5" customHeight="1">
      <c r="A267" s="116">
        <v>2020402</v>
      </c>
      <c r="B267" s="116" t="s">
        <v>555</v>
      </c>
      <c r="C267" s="115">
        <v>0</v>
      </c>
    </row>
    <row r="268" spans="1:3" s="109" customFormat="1" ht="16.5" customHeight="1">
      <c r="A268" s="116">
        <v>2020403</v>
      </c>
      <c r="B268" s="116" t="s">
        <v>556</v>
      </c>
      <c r="C268" s="115">
        <v>0</v>
      </c>
    </row>
    <row r="269" spans="1:3" s="109" customFormat="1" ht="16.5" customHeight="1">
      <c r="A269" s="116">
        <v>2020404</v>
      </c>
      <c r="B269" s="116" t="s">
        <v>557</v>
      </c>
      <c r="C269" s="115">
        <v>0</v>
      </c>
    </row>
    <row r="270" spans="1:3" s="109" customFormat="1" ht="16.5" customHeight="1">
      <c r="A270" s="116">
        <v>2020499</v>
      </c>
      <c r="B270" s="116" t="s">
        <v>558</v>
      </c>
      <c r="C270" s="115">
        <v>0</v>
      </c>
    </row>
    <row r="271" spans="1:3" s="109" customFormat="1" ht="16.5" customHeight="1">
      <c r="A271" s="116">
        <v>20205</v>
      </c>
      <c r="B271" s="114" t="s">
        <v>559</v>
      </c>
      <c r="C271" s="115">
        <f>SUM(C272:C274)</f>
        <v>0</v>
      </c>
    </row>
    <row r="272" spans="1:3" s="109" customFormat="1" ht="16.5" customHeight="1">
      <c r="A272" s="116">
        <v>2020503</v>
      </c>
      <c r="B272" s="116" t="s">
        <v>560</v>
      </c>
      <c r="C272" s="115">
        <v>0</v>
      </c>
    </row>
    <row r="273" spans="1:3" s="109" customFormat="1" ht="16.5" customHeight="1">
      <c r="A273" s="116">
        <v>2020504</v>
      </c>
      <c r="B273" s="116" t="s">
        <v>561</v>
      </c>
      <c r="C273" s="115">
        <v>0</v>
      </c>
    </row>
    <row r="274" spans="1:3" s="109" customFormat="1" ht="16.5" customHeight="1">
      <c r="A274" s="116">
        <v>2020599</v>
      </c>
      <c r="B274" s="116" t="s">
        <v>562</v>
      </c>
      <c r="C274" s="115">
        <v>0</v>
      </c>
    </row>
    <row r="275" spans="1:3" s="109" customFormat="1" ht="16.5" customHeight="1">
      <c r="A275" s="116">
        <v>20206</v>
      </c>
      <c r="B275" s="114" t="s">
        <v>563</v>
      </c>
      <c r="C275" s="115">
        <f>C276</f>
        <v>0</v>
      </c>
    </row>
    <row r="276" spans="1:3" s="109" customFormat="1" ht="16.5" customHeight="1">
      <c r="A276" s="116">
        <v>2020601</v>
      </c>
      <c r="B276" s="116" t="s">
        <v>564</v>
      </c>
      <c r="C276" s="115">
        <v>0</v>
      </c>
    </row>
    <row r="277" spans="1:3" s="109" customFormat="1" ht="16.5" customHeight="1">
      <c r="A277" s="116">
        <v>20207</v>
      </c>
      <c r="B277" s="114" t="s">
        <v>565</v>
      </c>
      <c r="C277" s="115">
        <f>SUM(C278:C281)</f>
        <v>0</v>
      </c>
    </row>
    <row r="278" spans="1:3" s="109" customFormat="1" ht="16.5" customHeight="1">
      <c r="A278" s="116">
        <v>2020701</v>
      </c>
      <c r="B278" s="116" t="s">
        <v>566</v>
      </c>
      <c r="C278" s="115">
        <v>0</v>
      </c>
    </row>
    <row r="279" spans="1:3" s="109" customFormat="1" ht="16.5" customHeight="1">
      <c r="A279" s="116">
        <v>2020702</v>
      </c>
      <c r="B279" s="116" t="s">
        <v>567</v>
      </c>
      <c r="C279" s="115">
        <v>0</v>
      </c>
    </row>
    <row r="280" spans="1:3" s="109" customFormat="1" ht="16.5" customHeight="1">
      <c r="A280" s="116">
        <v>2020703</v>
      </c>
      <c r="B280" s="116" t="s">
        <v>568</v>
      </c>
      <c r="C280" s="115">
        <v>0</v>
      </c>
    </row>
    <row r="281" spans="1:3" s="109" customFormat="1" ht="16.5" customHeight="1">
      <c r="A281" s="116">
        <v>2020799</v>
      </c>
      <c r="B281" s="116" t="s">
        <v>359</v>
      </c>
      <c r="C281" s="115">
        <v>0</v>
      </c>
    </row>
    <row r="282" spans="1:3" s="109" customFormat="1" ht="16.5" customHeight="1">
      <c r="A282" s="116">
        <v>20208</v>
      </c>
      <c r="B282" s="114" t="s">
        <v>569</v>
      </c>
      <c r="C282" s="115">
        <f>SUM(C283:C287)</f>
        <v>0</v>
      </c>
    </row>
    <row r="283" spans="1:3" s="109" customFormat="1" ht="16.5" customHeight="1">
      <c r="A283" s="116">
        <v>2020801</v>
      </c>
      <c r="B283" s="116" t="s">
        <v>406</v>
      </c>
      <c r="C283" s="115">
        <v>0</v>
      </c>
    </row>
    <row r="284" spans="1:3" s="109" customFormat="1" ht="16.5" customHeight="1">
      <c r="A284" s="116">
        <v>2020802</v>
      </c>
      <c r="B284" s="116" t="s">
        <v>407</v>
      </c>
      <c r="C284" s="115">
        <v>0</v>
      </c>
    </row>
    <row r="285" spans="1:3" s="109" customFormat="1" ht="16.5" customHeight="1">
      <c r="A285" s="116">
        <v>2020803</v>
      </c>
      <c r="B285" s="116" t="s">
        <v>408</v>
      </c>
      <c r="C285" s="115">
        <v>0</v>
      </c>
    </row>
    <row r="286" spans="1:3" s="109" customFormat="1" ht="16.5" customHeight="1">
      <c r="A286" s="116">
        <v>2020850</v>
      </c>
      <c r="B286" s="116" t="s">
        <v>415</v>
      </c>
      <c r="C286" s="115">
        <v>0</v>
      </c>
    </row>
    <row r="287" spans="1:3" s="109" customFormat="1" ht="16.5" customHeight="1">
      <c r="A287" s="116">
        <v>2020899</v>
      </c>
      <c r="B287" s="116" t="s">
        <v>570</v>
      </c>
      <c r="C287" s="115">
        <v>0</v>
      </c>
    </row>
    <row r="288" spans="1:3" s="109" customFormat="1" ht="16.5" customHeight="1">
      <c r="A288" s="116">
        <v>20299</v>
      </c>
      <c r="B288" s="114" t="s">
        <v>571</v>
      </c>
      <c r="C288" s="115">
        <f aca="true" t="shared" si="0" ref="C288:C293">C289</f>
        <v>0</v>
      </c>
    </row>
    <row r="289" spans="1:3" s="109" customFormat="1" ht="16.5" customHeight="1">
      <c r="A289" s="116">
        <v>2029901</v>
      </c>
      <c r="B289" s="116" t="s">
        <v>572</v>
      </c>
      <c r="C289" s="115">
        <v>0</v>
      </c>
    </row>
    <row r="290" spans="1:3" s="109" customFormat="1" ht="16.5" customHeight="1">
      <c r="A290" s="116">
        <v>203</v>
      </c>
      <c r="B290" s="114" t="s">
        <v>142</v>
      </c>
      <c r="C290" s="115">
        <f>SUM(C291,C293,C295,C297,C307)</f>
        <v>2</v>
      </c>
    </row>
    <row r="291" spans="1:3" s="109" customFormat="1" ht="16.5" customHeight="1">
      <c r="A291" s="116">
        <v>20301</v>
      </c>
      <c r="B291" s="114" t="s">
        <v>573</v>
      </c>
      <c r="C291" s="115">
        <f t="shared" si="0"/>
        <v>0</v>
      </c>
    </row>
    <row r="292" spans="1:3" s="109" customFormat="1" ht="16.5" customHeight="1">
      <c r="A292" s="116">
        <v>2030101</v>
      </c>
      <c r="B292" s="116" t="s">
        <v>574</v>
      </c>
      <c r="C292" s="115">
        <v>0</v>
      </c>
    </row>
    <row r="293" spans="1:3" s="109" customFormat="1" ht="16.5" customHeight="1">
      <c r="A293" s="116">
        <v>20304</v>
      </c>
      <c r="B293" s="114" t="s">
        <v>575</v>
      </c>
      <c r="C293" s="115">
        <f t="shared" si="0"/>
        <v>0</v>
      </c>
    </row>
    <row r="294" spans="1:3" s="109" customFormat="1" ht="16.5" customHeight="1">
      <c r="A294" s="116">
        <v>2030401</v>
      </c>
      <c r="B294" s="116" t="s">
        <v>576</v>
      </c>
      <c r="C294" s="115">
        <v>0</v>
      </c>
    </row>
    <row r="295" spans="1:3" s="109" customFormat="1" ht="16.5" customHeight="1">
      <c r="A295" s="116">
        <v>20305</v>
      </c>
      <c r="B295" s="114" t="s">
        <v>577</v>
      </c>
      <c r="C295" s="115">
        <f>C296</f>
        <v>0</v>
      </c>
    </row>
    <row r="296" spans="1:3" s="109" customFormat="1" ht="16.5" customHeight="1">
      <c r="A296" s="116">
        <v>2030501</v>
      </c>
      <c r="B296" s="116" t="s">
        <v>578</v>
      </c>
      <c r="C296" s="115">
        <v>0</v>
      </c>
    </row>
    <row r="297" spans="1:3" s="109" customFormat="1" ht="16.5" customHeight="1">
      <c r="A297" s="116">
        <v>20306</v>
      </c>
      <c r="B297" s="114" t="s">
        <v>579</v>
      </c>
      <c r="C297" s="115">
        <f>SUM(C298:C306)</f>
        <v>2</v>
      </c>
    </row>
    <row r="298" spans="1:3" s="109" customFormat="1" ht="16.5" customHeight="1">
      <c r="A298" s="116">
        <v>2030601</v>
      </c>
      <c r="B298" s="116" t="s">
        <v>580</v>
      </c>
      <c r="C298" s="115">
        <v>2</v>
      </c>
    </row>
    <row r="299" spans="1:3" s="109" customFormat="1" ht="16.5" customHeight="1">
      <c r="A299" s="116">
        <v>2030602</v>
      </c>
      <c r="B299" s="116" t="s">
        <v>581</v>
      </c>
      <c r="C299" s="115">
        <v>0</v>
      </c>
    </row>
    <row r="300" spans="1:3" s="109" customFormat="1" ht="16.5" customHeight="1">
      <c r="A300" s="116">
        <v>2030603</v>
      </c>
      <c r="B300" s="116" t="s">
        <v>582</v>
      </c>
      <c r="C300" s="115">
        <v>0</v>
      </c>
    </row>
    <row r="301" spans="1:3" s="109" customFormat="1" ht="16.5" customHeight="1">
      <c r="A301" s="116">
        <v>2030604</v>
      </c>
      <c r="B301" s="116" t="s">
        <v>583</v>
      </c>
      <c r="C301" s="115">
        <v>0</v>
      </c>
    </row>
    <row r="302" spans="1:3" s="109" customFormat="1" ht="16.5" customHeight="1">
      <c r="A302" s="116">
        <v>2030605</v>
      </c>
      <c r="B302" s="116" t="s">
        <v>584</v>
      </c>
      <c r="C302" s="115">
        <v>0</v>
      </c>
    </row>
    <row r="303" spans="1:3" s="109" customFormat="1" ht="16.5" customHeight="1">
      <c r="A303" s="116">
        <v>2030606</v>
      </c>
      <c r="B303" s="116" t="s">
        <v>585</v>
      </c>
      <c r="C303" s="115">
        <v>0</v>
      </c>
    </row>
    <row r="304" spans="1:3" s="109" customFormat="1" ht="16.5" customHeight="1">
      <c r="A304" s="116">
        <v>2030607</v>
      </c>
      <c r="B304" s="116" t="s">
        <v>586</v>
      </c>
      <c r="C304" s="115">
        <v>0</v>
      </c>
    </row>
    <row r="305" spans="1:3" s="109" customFormat="1" ht="16.5" customHeight="1">
      <c r="A305" s="116">
        <v>2030608</v>
      </c>
      <c r="B305" s="116" t="s">
        <v>587</v>
      </c>
      <c r="C305" s="115">
        <v>0</v>
      </c>
    </row>
    <row r="306" spans="1:3" s="109" customFormat="1" ht="16.5" customHeight="1">
      <c r="A306" s="116">
        <v>2030699</v>
      </c>
      <c r="B306" s="116" t="s">
        <v>588</v>
      </c>
      <c r="C306" s="115">
        <v>0</v>
      </c>
    </row>
    <row r="307" spans="1:3" s="109" customFormat="1" ht="16.5" customHeight="1">
      <c r="A307" s="116">
        <v>20399</v>
      </c>
      <c r="B307" s="114" t="s">
        <v>589</v>
      </c>
      <c r="C307" s="115">
        <f>C308</f>
        <v>0</v>
      </c>
    </row>
    <row r="308" spans="1:3" s="109" customFormat="1" ht="16.5" customHeight="1">
      <c r="A308" s="116">
        <v>2039901</v>
      </c>
      <c r="B308" s="116" t="s">
        <v>590</v>
      </c>
      <c r="C308" s="115">
        <v>0</v>
      </c>
    </row>
    <row r="309" spans="1:3" s="109" customFormat="1" ht="16.5" customHeight="1">
      <c r="A309" s="116">
        <v>204</v>
      </c>
      <c r="B309" s="114" t="s">
        <v>143</v>
      </c>
      <c r="C309" s="115">
        <f>SUM(C310,C313,C322,C329,C337,C346,C362,C372,C382,C390,C396)</f>
        <v>5301</v>
      </c>
    </row>
    <row r="310" spans="1:3" s="109" customFormat="1" ht="16.5" customHeight="1">
      <c r="A310" s="116">
        <v>20401</v>
      </c>
      <c r="B310" s="114" t="s">
        <v>591</v>
      </c>
      <c r="C310" s="115">
        <f>SUM(C311:C312)</f>
        <v>0</v>
      </c>
    </row>
    <row r="311" spans="1:3" s="109" customFormat="1" ht="16.5" customHeight="1">
      <c r="A311" s="116">
        <v>2040101</v>
      </c>
      <c r="B311" s="116" t="s">
        <v>592</v>
      </c>
      <c r="C311" s="115">
        <v>0</v>
      </c>
    </row>
    <row r="312" spans="1:3" s="109" customFormat="1" ht="16.5" customHeight="1">
      <c r="A312" s="116">
        <v>2040199</v>
      </c>
      <c r="B312" s="116" t="s">
        <v>593</v>
      </c>
      <c r="C312" s="115">
        <v>0</v>
      </c>
    </row>
    <row r="313" spans="1:3" s="109" customFormat="1" ht="16.5" customHeight="1">
      <c r="A313" s="116">
        <v>20402</v>
      </c>
      <c r="B313" s="114" t="s">
        <v>594</v>
      </c>
      <c r="C313" s="115">
        <f>SUM(C314:C321)</f>
        <v>0</v>
      </c>
    </row>
    <row r="314" spans="1:3" s="109" customFormat="1" ht="16.5" customHeight="1">
      <c r="A314" s="116">
        <v>2040201</v>
      </c>
      <c r="B314" s="116" t="s">
        <v>406</v>
      </c>
      <c r="C314" s="115">
        <v>0</v>
      </c>
    </row>
    <row r="315" spans="1:3" s="109" customFormat="1" ht="16.5" customHeight="1">
      <c r="A315" s="116">
        <v>2040202</v>
      </c>
      <c r="B315" s="116" t="s">
        <v>407</v>
      </c>
      <c r="C315" s="115">
        <v>0</v>
      </c>
    </row>
    <row r="316" spans="1:3" s="109" customFormat="1" ht="16.5" customHeight="1">
      <c r="A316" s="116">
        <v>2040203</v>
      </c>
      <c r="B316" s="116" t="s">
        <v>408</v>
      </c>
      <c r="C316" s="115">
        <v>0</v>
      </c>
    </row>
    <row r="317" spans="1:3" s="109" customFormat="1" ht="16.5" customHeight="1">
      <c r="A317" s="116">
        <v>2040219</v>
      </c>
      <c r="B317" s="116" t="s">
        <v>446</v>
      </c>
      <c r="C317" s="115">
        <v>0</v>
      </c>
    </row>
    <row r="318" spans="1:3" s="109" customFormat="1" ht="16.5" customHeight="1">
      <c r="A318" s="116">
        <v>2040220</v>
      </c>
      <c r="B318" s="116" t="s">
        <v>595</v>
      </c>
      <c r="C318" s="115">
        <v>0</v>
      </c>
    </row>
    <row r="319" spans="1:3" s="109" customFormat="1" ht="16.5" customHeight="1">
      <c r="A319" s="116">
        <v>2040221</v>
      </c>
      <c r="B319" s="116" t="s">
        <v>596</v>
      </c>
      <c r="C319" s="115">
        <v>0</v>
      </c>
    </row>
    <row r="320" spans="1:3" s="109" customFormat="1" ht="16.5" customHeight="1">
      <c r="A320" s="116">
        <v>2040250</v>
      </c>
      <c r="B320" s="116" t="s">
        <v>415</v>
      </c>
      <c r="C320" s="115">
        <v>0</v>
      </c>
    </row>
    <row r="321" spans="1:3" s="109" customFormat="1" ht="16.5" customHeight="1">
      <c r="A321" s="116">
        <v>2040299</v>
      </c>
      <c r="B321" s="116" t="s">
        <v>597</v>
      </c>
      <c r="C321" s="115">
        <v>0</v>
      </c>
    </row>
    <row r="322" spans="1:3" s="109" customFormat="1" ht="16.5" customHeight="1">
      <c r="A322" s="116">
        <v>20403</v>
      </c>
      <c r="B322" s="114" t="s">
        <v>598</v>
      </c>
      <c r="C322" s="115">
        <f>SUM(C323:C328)</f>
        <v>0</v>
      </c>
    </row>
    <row r="323" spans="1:3" s="109" customFormat="1" ht="16.5" customHeight="1">
      <c r="A323" s="116">
        <v>2040301</v>
      </c>
      <c r="B323" s="116" t="s">
        <v>406</v>
      </c>
      <c r="C323" s="115">
        <v>0</v>
      </c>
    </row>
    <row r="324" spans="1:3" s="109" customFormat="1" ht="16.5" customHeight="1">
      <c r="A324" s="116">
        <v>2040302</v>
      </c>
      <c r="B324" s="116" t="s">
        <v>407</v>
      </c>
      <c r="C324" s="115">
        <v>0</v>
      </c>
    </row>
    <row r="325" spans="1:3" s="109" customFormat="1" ht="16.5" customHeight="1">
      <c r="A325" s="116">
        <v>2040303</v>
      </c>
      <c r="B325" s="116" t="s">
        <v>408</v>
      </c>
      <c r="C325" s="115">
        <v>0</v>
      </c>
    </row>
    <row r="326" spans="1:3" s="109" customFormat="1" ht="16.5" customHeight="1">
      <c r="A326" s="116">
        <v>2040304</v>
      </c>
      <c r="B326" s="116" t="s">
        <v>599</v>
      </c>
      <c r="C326" s="115">
        <v>0</v>
      </c>
    </row>
    <row r="327" spans="1:3" s="109" customFormat="1" ht="16.5" customHeight="1">
      <c r="A327" s="116">
        <v>2040350</v>
      </c>
      <c r="B327" s="116" t="s">
        <v>415</v>
      </c>
      <c r="C327" s="115">
        <v>0</v>
      </c>
    </row>
    <row r="328" spans="1:3" s="109" customFormat="1" ht="16.5" customHeight="1">
      <c r="A328" s="116">
        <v>2040399</v>
      </c>
      <c r="B328" s="116" t="s">
        <v>600</v>
      </c>
      <c r="C328" s="115">
        <v>0</v>
      </c>
    </row>
    <row r="329" spans="1:3" s="109" customFormat="1" ht="16.5" customHeight="1">
      <c r="A329" s="116">
        <v>20404</v>
      </c>
      <c r="B329" s="114" t="s">
        <v>601</v>
      </c>
      <c r="C329" s="115">
        <f>SUM(C330:C336)</f>
        <v>991</v>
      </c>
    </row>
    <row r="330" spans="1:3" s="109" customFormat="1" ht="16.5" customHeight="1">
      <c r="A330" s="116">
        <v>2040401</v>
      </c>
      <c r="B330" s="116" t="s">
        <v>406</v>
      </c>
      <c r="C330" s="115">
        <v>900</v>
      </c>
    </row>
    <row r="331" spans="1:3" s="109" customFormat="1" ht="16.5" customHeight="1">
      <c r="A331" s="116">
        <v>2040402</v>
      </c>
      <c r="B331" s="116" t="s">
        <v>407</v>
      </c>
      <c r="C331" s="115">
        <v>55</v>
      </c>
    </row>
    <row r="332" spans="1:3" s="109" customFormat="1" ht="16.5" customHeight="1">
      <c r="A332" s="116">
        <v>2040403</v>
      </c>
      <c r="B332" s="116" t="s">
        <v>408</v>
      </c>
      <c r="C332" s="115">
        <v>0</v>
      </c>
    </row>
    <row r="333" spans="1:3" s="109" customFormat="1" ht="16.5" customHeight="1">
      <c r="A333" s="116">
        <v>2040409</v>
      </c>
      <c r="B333" s="116" t="s">
        <v>602</v>
      </c>
      <c r="C333" s="115">
        <v>0</v>
      </c>
    </row>
    <row r="334" spans="1:3" s="109" customFormat="1" ht="16.5" customHeight="1">
      <c r="A334" s="116">
        <v>2040410</v>
      </c>
      <c r="B334" s="116" t="s">
        <v>603</v>
      </c>
      <c r="C334" s="115">
        <v>0</v>
      </c>
    </row>
    <row r="335" spans="1:3" s="109" customFormat="1" ht="16.5" customHeight="1">
      <c r="A335" s="116">
        <v>2040450</v>
      </c>
      <c r="B335" s="116" t="s">
        <v>415</v>
      </c>
      <c r="C335" s="115">
        <v>0</v>
      </c>
    </row>
    <row r="336" spans="1:3" s="109" customFormat="1" ht="16.5" customHeight="1">
      <c r="A336" s="116">
        <v>2040499</v>
      </c>
      <c r="B336" s="116" t="s">
        <v>604</v>
      </c>
      <c r="C336" s="115">
        <v>36</v>
      </c>
    </row>
    <row r="337" spans="1:3" s="109" customFormat="1" ht="16.5" customHeight="1">
      <c r="A337" s="116">
        <v>20405</v>
      </c>
      <c r="B337" s="114" t="s">
        <v>605</v>
      </c>
      <c r="C337" s="115">
        <f>SUM(C338:C345)</f>
        <v>1748</v>
      </c>
    </row>
    <row r="338" spans="1:3" s="109" customFormat="1" ht="16.5" customHeight="1">
      <c r="A338" s="116">
        <v>2040501</v>
      </c>
      <c r="B338" s="116" t="s">
        <v>406</v>
      </c>
      <c r="C338" s="115">
        <v>722</v>
      </c>
    </row>
    <row r="339" spans="1:3" s="109" customFormat="1" ht="16.5" customHeight="1">
      <c r="A339" s="116">
        <v>2040502</v>
      </c>
      <c r="B339" s="116" t="s">
        <v>407</v>
      </c>
      <c r="C339" s="115">
        <v>877</v>
      </c>
    </row>
    <row r="340" spans="1:3" s="109" customFormat="1" ht="16.5" customHeight="1">
      <c r="A340" s="116">
        <v>2040503</v>
      </c>
      <c r="B340" s="116" t="s">
        <v>408</v>
      </c>
      <c r="C340" s="115">
        <v>0</v>
      </c>
    </row>
    <row r="341" spans="1:3" s="109" customFormat="1" ht="16.5" customHeight="1">
      <c r="A341" s="116">
        <v>2040504</v>
      </c>
      <c r="B341" s="116" t="s">
        <v>606</v>
      </c>
      <c r="C341" s="115">
        <v>0</v>
      </c>
    </row>
    <row r="342" spans="1:3" s="109" customFormat="1" ht="16.5" customHeight="1">
      <c r="A342" s="116">
        <v>2040505</v>
      </c>
      <c r="B342" s="116" t="s">
        <v>607</v>
      </c>
      <c r="C342" s="115">
        <v>0</v>
      </c>
    </row>
    <row r="343" spans="1:3" s="109" customFormat="1" ht="16.5" customHeight="1">
      <c r="A343" s="116">
        <v>2040506</v>
      </c>
      <c r="B343" s="116" t="s">
        <v>608</v>
      </c>
      <c r="C343" s="115">
        <v>78</v>
      </c>
    </row>
    <row r="344" spans="1:3" s="109" customFormat="1" ht="16.5" customHeight="1">
      <c r="A344" s="116">
        <v>2040550</v>
      </c>
      <c r="B344" s="116" t="s">
        <v>415</v>
      </c>
      <c r="C344" s="115">
        <v>0</v>
      </c>
    </row>
    <row r="345" spans="1:3" s="109" customFormat="1" ht="16.5" customHeight="1">
      <c r="A345" s="116">
        <v>2040599</v>
      </c>
      <c r="B345" s="116" t="s">
        <v>609</v>
      </c>
      <c r="C345" s="115">
        <v>71</v>
      </c>
    </row>
    <row r="346" spans="1:3" s="109" customFormat="1" ht="16.5" customHeight="1">
      <c r="A346" s="116">
        <v>20406</v>
      </c>
      <c r="B346" s="114" t="s">
        <v>610</v>
      </c>
      <c r="C346" s="115">
        <f>SUM(C347:C361)</f>
        <v>11</v>
      </c>
    </row>
    <row r="347" spans="1:3" s="109" customFormat="1" ht="16.5" customHeight="1">
      <c r="A347" s="116">
        <v>2040601</v>
      </c>
      <c r="B347" s="116" t="s">
        <v>406</v>
      </c>
      <c r="C347" s="115">
        <v>0</v>
      </c>
    </row>
    <row r="348" spans="1:3" s="109" customFormat="1" ht="16.5" customHeight="1">
      <c r="A348" s="116">
        <v>2040602</v>
      </c>
      <c r="B348" s="116" t="s">
        <v>407</v>
      </c>
      <c r="C348" s="115">
        <v>0</v>
      </c>
    </row>
    <row r="349" spans="1:3" s="109" customFormat="1" ht="16.5" customHeight="1">
      <c r="A349" s="116">
        <v>2040603</v>
      </c>
      <c r="B349" s="116" t="s">
        <v>408</v>
      </c>
      <c r="C349" s="115">
        <v>0</v>
      </c>
    </row>
    <row r="350" spans="1:3" s="109" customFormat="1" ht="16.5" customHeight="1">
      <c r="A350" s="116">
        <v>2040604</v>
      </c>
      <c r="B350" s="116" t="s">
        <v>611</v>
      </c>
      <c r="C350" s="115">
        <v>11</v>
      </c>
    </row>
    <row r="351" spans="1:3" s="109" customFormat="1" ht="16.5" customHeight="1">
      <c r="A351" s="116">
        <v>2040605</v>
      </c>
      <c r="B351" s="116" t="s">
        <v>612</v>
      </c>
      <c r="C351" s="115">
        <v>0</v>
      </c>
    </row>
    <row r="352" spans="1:3" s="109" customFormat="1" ht="16.5" customHeight="1">
      <c r="A352" s="116">
        <v>2040606</v>
      </c>
      <c r="B352" s="116" t="s">
        <v>613</v>
      </c>
      <c r="C352" s="115">
        <v>0</v>
      </c>
    </row>
    <row r="353" spans="1:3" s="109" customFormat="1" ht="16.5" customHeight="1">
      <c r="A353" s="116">
        <v>2040607</v>
      </c>
      <c r="B353" s="116" t="s">
        <v>614</v>
      </c>
      <c r="C353" s="115">
        <v>0</v>
      </c>
    </row>
    <row r="354" spans="1:3" s="109" customFormat="1" ht="16.5" customHeight="1">
      <c r="A354" s="116">
        <v>2040608</v>
      </c>
      <c r="B354" s="116" t="s">
        <v>615</v>
      </c>
      <c r="C354" s="115">
        <v>0</v>
      </c>
    </row>
    <row r="355" spans="1:3" s="109" customFormat="1" ht="16.5" customHeight="1">
      <c r="A355" s="116">
        <v>2040609</v>
      </c>
      <c r="B355" s="116" t="s">
        <v>616</v>
      </c>
      <c r="C355" s="115">
        <v>0</v>
      </c>
    </row>
    <row r="356" spans="1:3" s="109" customFormat="1" ht="16.5" customHeight="1">
      <c r="A356" s="116">
        <v>2040610</v>
      </c>
      <c r="B356" s="116" t="s">
        <v>617</v>
      </c>
      <c r="C356" s="115">
        <v>0</v>
      </c>
    </row>
    <row r="357" spans="1:3" s="109" customFormat="1" ht="16.5" customHeight="1">
      <c r="A357" s="116">
        <v>2040611</v>
      </c>
      <c r="B357" s="116" t="s">
        <v>618</v>
      </c>
      <c r="C357" s="115">
        <v>0</v>
      </c>
    </row>
    <row r="358" spans="1:3" s="109" customFormat="1" ht="16.5" customHeight="1">
      <c r="A358" s="116">
        <v>2040612</v>
      </c>
      <c r="B358" s="116" t="s">
        <v>619</v>
      </c>
      <c r="C358" s="115">
        <v>0</v>
      </c>
    </row>
    <row r="359" spans="1:3" s="109" customFormat="1" ht="16.5" customHeight="1">
      <c r="A359" s="116">
        <v>2040613</v>
      </c>
      <c r="B359" s="116" t="s">
        <v>446</v>
      </c>
      <c r="C359" s="115">
        <v>0</v>
      </c>
    </row>
    <row r="360" spans="1:3" s="109" customFormat="1" ht="16.5" customHeight="1">
      <c r="A360" s="116">
        <v>2040650</v>
      </c>
      <c r="B360" s="116" t="s">
        <v>415</v>
      </c>
      <c r="C360" s="115">
        <v>0</v>
      </c>
    </row>
    <row r="361" spans="1:3" s="109" customFormat="1" ht="16.5" customHeight="1">
      <c r="A361" s="116">
        <v>2040699</v>
      </c>
      <c r="B361" s="116" t="s">
        <v>620</v>
      </c>
      <c r="C361" s="115">
        <v>0</v>
      </c>
    </row>
    <row r="362" spans="1:3" s="109" customFormat="1" ht="16.5" customHeight="1">
      <c r="A362" s="116">
        <v>20407</v>
      </c>
      <c r="B362" s="114" t="s">
        <v>621</v>
      </c>
      <c r="C362" s="115">
        <f>SUM(C363:C371)</f>
        <v>0</v>
      </c>
    </row>
    <row r="363" spans="1:3" s="109" customFormat="1" ht="16.5" customHeight="1">
      <c r="A363" s="116">
        <v>2040701</v>
      </c>
      <c r="B363" s="116" t="s">
        <v>406</v>
      </c>
      <c r="C363" s="115">
        <v>0</v>
      </c>
    </row>
    <row r="364" spans="1:3" s="109" customFormat="1" ht="16.5" customHeight="1">
      <c r="A364" s="116">
        <v>2040702</v>
      </c>
      <c r="B364" s="116" t="s">
        <v>407</v>
      </c>
      <c r="C364" s="115">
        <v>0</v>
      </c>
    </row>
    <row r="365" spans="1:3" s="109" customFormat="1" ht="16.5" customHeight="1">
      <c r="A365" s="116">
        <v>2040703</v>
      </c>
      <c r="B365" s="116" t="s">
        <v>408</v>
      </c>
      <c r="C365" s="115">
        <v>0</v>
      </c>
    </row>
    <row r="366" spans="1:3" s="109" customFormat="1" ht="16.5" customHeight="1">
      <c r="A366" s="116">
        <v>2040704</v>
      </c>
      <c r="B366" s="116" t="s">
        <v>622</v>
      </c>
      <c r="C366" s="115">
        <v>0</v>
      </c>
    </row>
    <row r="367" spans="1:3" s="109" customFormat="1" ht="16.5" customHeight="1">
      <c r="A367" s="116">
        <v>2040705</v>
      </c>
      <c r="B367" s="116" t="s">
        <v>623</v>
      </c>
      <c r="C367" s="115">
        <v>0</v>
      </c>
    </row>
    <row r="368" spans="1:3" s="109" customFormat="1" ht="16.5" customHeight="1">
      <c r="A368" s="116">
        <v>2040706</v>
      </c>
      <c r="B368" s="116" t="s">
        <v>624</v>
      </c>
      <c r="C368" s="115">
        <v>0</v>
      </c>
    </row>
    <row r="369" spans="1:3" s="109" customFormat="1" ht="16.5" customHeight="1">
      <c r="A369" s="116">
        <v>2040707</v>
      </c>
      <c r="B369" s="116" t="s">
        <v>446</v>
      </c>
      <c r="C369" s="115">
        <v>0</v>
      </c>
    </row>
    <row r="370" spans="1:3" s="109" customFormat="1" ht="16.5" customHeight="1">
      <c r="A370" s="116">
        <v>2040750</v>
      </c>
      <c r="B370" s="116" t="s">
        <v>415</v>
      </c>
      <c r="C370" s="115">
        <v>0</v>
      </c>
    </row>
    <row r="371" spans="1:3" s="109" customFormat="1" ht="16.5" customHeight="1">
      <c r="A371" s="116">
        <v>2040799</v>
      </c>
      <c r="B371" s="116" t="s">
        <v>625</v>
      </c>
      <c r="C371" s="115">
        <v>0</v>
      </c>
    </row>
    <row r="372" spans="1:3" s="109" customFormat="1" ht="16.5" customHeight="1">
      <c r="A372" s="116">
        <v>20408</v>
      </c>
      <c r="B372" s="114" t="s">
        <v>626</v>
      </c>
      <c r="C372" s="115">
        <f>SUM(C373:C381)</f>
        <v>0</v>
      </c>
    </row>
    <row r="373" spans="1:3" s="109" customFormat="1" ht="16.5" customHeight="1">
      <c r="A373" s="116">
        <v>2040801</v>
      </c>
      <c r="B373" s="116" t="s">
        <v>406</v>
      </c>
      <c r="C373" s="115">
        <v>0</v>
      </c>
    </row>
    <row r="374" spans="1:3" s="109" customFormat="1" ht="16.5" customHeight="1">
      <c r="A374" s="116">
        <v>2040802</v>
      </c>
      <c r="B374" s="116" t="s">
        <v>407</v>
      </c>
      <c r="C374" s="115">
        <v>0</v>
      </c>
    </row>
    <row r="375" spans="1:3" s="109" customFormat="1" ht="16.5" customHeight="1">
      <c r="A375" s="116">
        <v>2040803</v>
      </c>
      <c r="B375" s="116" t="s">
        <v>408</v>
      </c>
      <c r="C375" s="115">
        <v>0</v>
      </c>
    </row>
    <row r="376" spans="1:3" s="109" customFormat="1" ht="16.5" customHeight="1">
      <c r="A376" s="116">
        <v>2040804</v>
      </c>
      <c r="B376" s="116" t="s">
        <v>627</v>
      </c>
      <c r="C376" s="115">
        <v>0</v>
      </c>
    </row>
    <row r="377" spans="1:3" s="109" customFormat="1" ht="16.5" customHeight="1">
      <c r="A377" s="116">
        <v>2040805</v>
      </c>
      <c r="B377" s="116" t="s">
        <v>628</v>
      </c>
      <c r="C377" s="115">
        <v>0</v>
      </c>
    </row>
    <row r="378" spans="1:3" s="109" customFormat="1" ht="16.5" customHeight="1">
      <c r="A378" s="116">
        <v>2040806</v>
      </c>
      <c r="B378" s="116" t="s">
        <v>629</v>
      </c>
      <c r="C378" s="115">
        <v>0</v>
      </c>
    </row>
    <row r="379" spans="1:3" s="109" customFormat="1" ht="16.5" customHeight="1">
      <c r="A379" s="116">
        <v>2040807</v>
      </c>
      <c r="B379" s="116" t="s">
        <v>446</v>
      </c>
      <c r="C379" s="115">
        <v>0</v>
      </c>
    </row>
    <row r="380" spans="1:3" s="109" customFormat="1" ht="16.5" customHeight="1">
      <c r="A380" s="116">
        <v>2040850</v>
      </c>
      <c r="B380" s="116" t="s">
        <v>415</v>
      </c>
      <c r="C380" s="115">
        <v>0</v>
      </c>
    </row>
    <row r="381" spans="1:3" s="109" customFormat="1" ht="16.5" customHeight="1">
      <c r="A381" s="116">
        <v>2040899</v>
      </c>
      <c r="B381" s="116" t="s">
        <v>630</v>
      </c>
      <c r="C381" s="115">
        <v>0</v>
      </c>
    </row>
    <row r="382" spans="1:3" s="109" customFormat="1" ht="16.5" customHeight="1">
      <c r="A382" s="116">
        <v>20409</v>
      </c>
      <c r="B382" s="114" t="s">
        <v>631</v>
      </c>
      <c r="C382" s="115">
        <f>SUM(C383:C389)</f>
        <v>0</v>
      </c>
    </row>
    <row r="383" spans="1:3" s="109" customFormat="1" ht="16.5" customHeight="1">
      <c r="A383" s="116">
        <v>2040901</v>
      </c>
      <c r="B383" s="116" t="s">
        <v>406</v>
      </c>
      <c r="C383" s="115">
        <v>0</v>
      </c>
    </row>
    <row r="384" spans="1:3" s="109" customFormat="1" ht="16.5" customHeight="1">
      <c r="A384" s="116">
        <v>2040902</v>
      </c>
      <c r="B384" s="116" t="s">
        <v>407</v>
      </c>
      <c r="C384" s="115">
        <v>0</v>
      </c>
    </row>
    <row r="385" spans="1:3" s="109" customFormat="1" ht="16.5" customHeight="1">
      <c r="A385" s="116">
        <v>2040903</v>
      </c>
      <c r="B385" s="116" t="s">
        <v>408</v>
      </c>
      <c r="C385" s="115">
        <v>0</v>
      </c>
    </row>
    <row r="386" spans="1:3" s="109" customFormat="1" ht="16.5" customHeight="1">
      <c r="A386" s="116">
        <v>2040904</v>
      </c>
      <c r="B386" s="116" t="s">
        <v>632</v>
      </c>
      <c r="C386" s="115">
        <v>0</v>
      </c>
    </row>
    <row r="387" spans="1:3" s="109" customFormat="1" ht="16.5" customHeight="1">
      <c r="A387" s="116">
        <v>2040905</v>
      </c>
      <c r="B387" s="116" t="s">
        <v>633</v>
      </c>
      <c r="C387" s="115">
        <v>0</v>
      </c>
    </row>
    <row r="388" spans="1:3" s="109" customFormat="1" ht="16.5" customHeight="1">
      <c r="A388" s="116">
        <v>2040950</v>
      </c>
      <c r="B388" s="116" t="s">
        <v>415</v>
      </c>
      <c r="C388" s="115">
        <v>0</v>
      </c>
    </row>
    <row r="389" spans="1:3" s="109" customFormat="1" ht="16.5" customHeight="1">
      <c r="A389" s="116">
        <v>2040999</v>
      </c>
      <c r="B389" s="116" t="s">
        <v>634</v>
      </c>
      <c r="C389" s="115">
        <v>0</v>
      </c>
    </row>
    <row r="390" spans="1:3" s="109" customFormat="1" ht="16.5" customHeight="1">
      <c r="A390" s="116">
        <v>20410</v>
      </c>
      <c r="B390" s="114" t="s">
        <v>635</v>
      </c>
      <c r="C390" s="115">
        <f>SUM(C391:C395)</f>
        <v>0</v>
      </c>
    </row>
    <row r="391" spans="1:3" s="109" customFormat="1" ht="16.5" customHeight="1">
      <c r="A391" s="116">
        <v>2041001</v>
      </c>
      <c r="B391" s="116" t="s">
        <v>406</v>
      </c>
      <c r="C391" s="115">
        <v>0</v>
      </c>
    </row>
    <row r="392" spans="1:3" s="109" customFormat="1" ht="16.5" customHeight="1">
      <c r="A392" s="116">
        <v>2041002</v>
      </c>
      <c r="B392" s="116" t="s">
        <v>407</v>
      </c>
      <c r="C392" s="115">
        <v>0</v>
      </c>
    </row>
    <row r="393" spans="1:3" s="109" customFormat="1" ht="16.5" customHeight="1">
      <c r="A393" s="116">
        <v>2041006</v>
      </c>
      <c r="B393" s="116" t="s">
        <v>446</v>
      </c>
      <c r="C393" s="115">
        <v>0</v>
      </c>
    </row>
    <row r="394" spans="1:3" s="109" customFormat="1" ht="16.5" customHeight="1">
      <c r="A394" s="116">
        <v>2041007</v>
      </c>
      <c r="B394" s="116" t="s">
        <v>636</v>
      </c>
      <c r="C394" s="115">
        <v>0</v>
      </c>
    </row>
    <row r="395" spans="1:3" s="109" customFormat="1" ht="16.5" customHeight="1">
      <c r="A395" s="116">
        <v>2041099</v>
      </c>
      <c r="B395" s="116" t="s">
        <v>637</v>
      </c>
      <c r="C395" s="115">
        <v>0</v>
      </c>
    </row>
    <row r="396" spans="1:3" s="109" customFormat="1" ht="16.5" customHeight="1">
      <c r="A396" s="116">
        <v>20499</v>
      </c>
      <c r="B396" s="114" t="s">
        <v>638</v>
      </c>
      <c r="C396" s="115">
        <f>C397</f>
        <v>2551</v>
      </c>
    </row>
    <row r="397" spans="1:3" s="109" customFormat="1" ht="16.5" customHeight="1">
      <c r="A397" s="116">
        <v>2049901</v>
      </c>
      <c r="B397" s="116" t="s">
        <v>639</v>
      </c>
      <c r="C397" s="115">
        <v>2551</v>
      </c>
    </row>
    <row r="398" spans="1:3" s="109" customFormat="1" ht="16.5" customHeight="1">
      <c r="A398" s="116">
        <v>205</v>
      </c>
      <c r="B398" s="114" t="s">
        <v>144</v>
      </c>
      <c r="C398" s="115">
        <f>SUM(C399,C404,C413,C420,C426,C430,C434,C438,C444,C451)</f>
        <v>17048</v>
      </c>
    </row>
    <row r="399" spans="1:3" s="109" customFormat="1" ht="16.5" customHeight="1">
      <c r="A399" s="116">
        <v>20501</v>
      </c>
      <c r="B399" s="114" t="s">
        <v>640</v>
      </c>
      <c r="C399" s="115">
        <f>SUM(C400:C403)</f>
        <v>103</v>
      </c>
    </row>
    <row r="400" spans="1:3" s="109" customFormat="1" ht="16.5" customHeight="1">
      <c r="A400" s="116">
        <v>2050101</v>
      </c>
      <c r="B400" s="116" t="s">
        <v>406</v>
      </c>
      <c r="C400" s="115">
        <v>89</v>
      </c>
    </row>
    <row r="401" spans="1:3" s="109" customFormat="1" ht="16.5" customHeight="1">
      <c r="A401" s="116">
        <v>2050102</v>
      </c>
      <c r="B401" s="116" t="s">
        <v>407</v>
      </c>
      <c r="C401" s="115">
        <v>14</v>
      </c>
    </row>
    <row r="402" spans="1:3" s="109" customFormat="1" ht="16.5" customHeight="1">
      <c r="A402" s="116">
        <v>2050103</v>
      </c>
      <c r="B402" s="116" t="s">
        <v>408</v>
      </c>
      <c r="C402" s="115">
        <v>0</v>
      </c>
    </row>
    <row r="403" spans="1:3" s="109" customFormat="1" ht="16.5" customHeight="1">
      <c r="A403" s="116">
        <v>2050199</v>
      </c>
      <c r="B403" s="116" t="s">
        <v>641</v>
      </c>
      <c r="C403" s="115">
        <v>0</v>
      </c>
    </row>
    <row r="404" spans="1:3" s="109" customFormat="1" ht="16.5" customHeight="1">
      <c r="A404" s="116">
        <v>20502</v>
      </c>
      <c r="B404" s="114" t="s">
        <v>642</v>
      </c>
      <c r="C404" s="115">
        <f>SUM(C405:C412)</f>
        <v>15797</v>
      </c>
    </row>
    <row r="405" spans="1:3" s="109" customFormat="1" ht="16.5" customHeight="1">
      <c r="A405" s="116">
        <v>2050201</v>
      </c>
      <c r="B405" s="116" t="s">
        <v>643</v>
      </c>
      <c r="C405" s="115">
        <v>41</v>
      </c>
    </row>
    <row r="406" spans="1:3" s="109" customFormat="1" ht="16.5" customHeight="1">
      <c r="A406" s="116">
        <v>2050202</v>
      </c>
      <c r="B406" s="116" t="s">
        <v>644</v>
      </c>
      <c r="C406" s="115">
        <v>6915</v>
      </c>
    </row>
    <row r="407" spans="1:3" s="109" customFormat="1" ht="16.5" customHeight="1">
      <c r="A407" s="116">
        <v>2050203</v>
      </c>
      <c r="B407" s="116" t="s">
        <v>645</v>
      </c>
      <c r="C407" s="115">
        <v>4588</v>
      </c>
    </row>
    <row r="408" spans="1:3" s="109" customFormat="1" ht="16.5" customHeight="1">
      <c r="A408" s="116">
        <v>2050204</v>
      </c>
      <c r="B408" s="116" t="s">
        <v>646</v>
      </c>
      <c r="C408" s="115">
        <v>0</v>
      </c>
    </row>
    <row r="409" spans="1:3" s="109" customFormat="1" ht="16.5" customHeight="1">
      <c r="A409" s="116">
        <v>2050205</v>
      </c>
      <c r="B409" s="116" t="s">
        <v>647</v>
      </c>
      <c r="C409" s="115">
        <v>0</v>
      </c>
    </row>
    <row r="410" spans="1:3" s="109" customFormat="1" ht="16.5" customHeight="1">
      <c r="A410" s="116">
        <v>2050206</v>
      </c>
      <c r="B410" s="116" t="s">
        <v>648</v>
      </c>
      <c r="C410" s="115">
        <v>0</v>
      </c>
    </row>
    <row r="411" spans="1:3" s="109" customFormat="1" ht="16.5" customHeight="1">
      <c r="A411" s="116">
        <v>2050207</v>
      </c>
      <c r="B411" s="116" t="s">
        <v>649</v>
      </c>
      <c r="C411" s="115">
        <v>0</v>
      </c>
    </row>
    <row r="412" spans="1:3" s="109" customFormat="1" ht="16.5" customHeight="1">
      <c r="A412" s="116">
        <v>2050299</v>
      </c>
      <c r="B412" s="116" t="s">
        <v>650</v>
      </c>
      <c r="C412" s="115">
        <v>4253</v>
      </c>
    </row>
    <row r="413" spans="1:3" s="109" customFormat="1" ht="16.5" customHeight="1">
      <c r="A413" s="116">
        <v>20503</v>
      </c>
      <c r="B413" s="114" t="s">
        <v>651</v>
      </c>
      <c r="C413" s="115">
        <f>SUM(C414:C419)</f>
        <v>0</v>
      </c>
    </row>
    <row r="414" spans="1:3" s="109" customFormat="1" ht="16.5" customHeight="1">
      <c r="A414" s="116">
        <v>2050301</v>
      </c>
      <c r="B414" s="116" t="s">
        <v>652</v>
      </c>
      <c r="C414" s="115">
        <v>0</v>
      </c>
    </row>
    <row r="415" spans="1:3" s="109" customFormat="1" ht="16.5" customHeight="1">
      <c r="A415" s="116">
        <v>2050302</v>
      </c>
      <c r="B415" s="116" t="s">
        <v>653</v>
      </c>
      <c r="C415" s="115">
        <v>0</v>
      </c>
    </row>
    <row r="416" spans="1:3" s="109" customFormat="1" ht="16.5" customHeight="1">
      <c r="A416" s="116">
        <v>2050303</v>
      </c>
      <c r="B416" s="116" t="s">
        <v>654</v>
      </c>
      <c r="C416" s="115">
        <v>0</v>
      </c>
    </row>
    <row r="417" spans="1:3" s="109" customFormat="1" ht="16.5" customHeight="1">
      <c r="A417" s="116">
        <v>2050304</v>
      </c>
      <c r="B417" s="116" t="s">
        <v>655</v>
      </c>
      <c r="C417" s="115">
        <v>0</v>
      </c>
    </row>
    <row r="418" spans="1:3" s="109" customFormat="1" ht="16.5" customHeight="1">
      <c r="A418" s="116">
        <v>2050305</v>
      </c>
      <c r="B418" s="116" t="s">
        <v>656</v>
      </c>
      <c r="C418" s="115">
        <v>0</v>
      </c>
    </row>
    <row r="419" spans="1:3" s="109" customFormat="1" ht="16.5" customHeight="1">
      <c r="A419" s="116">
        <v>2050399</v>
      </c>
      <c r="B419" s="116" t="s">
        <v>657</v>
      </c>
      <c r="C419" s="115">
        <v>0</v>
      </c>
    </row>
    <row r="420" spans="1:3" s="109" customFormat="1" ht="16.5" customHeight="1">
      <c r="A420" s="116">
        <v>20504</v>
      </c>
      <c r="B420" s="114" t="s">
        <v>658</v>
      </c>
      <c r="C420" s="115">
        <f>SUM(C421:C425)</f>
        <v>0</v>
      </c>
    </row>
    <row r="421" spans="1:3" s="109" customFormat="1" ht="16.5" customHeight="1">
      <c r="A421" s="116">
        <v>2050401</v>
      </c>
      <c r="B421" s="116" t="s">
        <v>659</v>
      </c>
      <c r="C421" s="115">
        <v>0</v>
      </c>
    </row>
    <row r="422" spans="1:3" s="109" customFormat="1" ht="16.5" customHeight="1">
      <c r="A422" s="116">
        <v>2050402</v>
      </c>
      <c r="B422" s="116" t="s">
        <v>660</v>
      </c>
      <c r="C422" s="115">
        <v>0</v>
      </c>
    </row>
    <row r="423" spans="1:3" s="109" customFormat="1" ht="16.5" customHeight="1">
      <c r="A423" s="116">
        <v>2050403</v>
      </c>
      <c r="B423" s="116" t="s">
        <v>661</v>
      </c>
      <c r="C423" s="115">
        <v>0</v>
      </c>
    </row>
    <row r="424" spans="1:3" s="109" customFormat="1" ht="16.5" customHeight="1">
      <c r="A424" s="116">
        <v>2050404</v>
      </c>
      <c r="B424" s="116" t="s">
        <v>662</v>
      </c>
      <c r="C424" s="115">
        <v>0</v>
      </c>
    </row>
    <row r="425" spans="1:3" s="109" customFormat="1" ht="16.5" customHeight="1">
      <c r="A425" s="116">
        <v>2050499</v>
      </c>
      <c r="B425" s="116" t="s">
        <v>663</v>
      </c>
      <c r="C425" s="115">
        <v>0</v>
      </c>
    </row>
    <row r="426" spans="1:3" s="109" customFormat="1" ht="16.5" customHeight="1">
      <c r="A426" s="116">
        <v>20505</v>
      </c>
      <c r="B426" s="114" t="s">
        <v>664</v>
      </c>
      <c r="C426" s="115">
        <f>SUM(C427:C429)</f>
        <v>0</v>
      </c>
    </row>
    <row r="427" spans="1:3" s="109" customFormat="1" ht="16.5" customHeight="1">
      <c r="A427" s="116">
        <v>2050501</v>
      </c>
      <c r="B427" s="116" t="s">
        <v>665</v>
      </c>
      <c r="C427" s="115">
        <v>0</v>
      </c>
    </row>
    <row r="428" spans="1:3" s="109" customFormat="1" ht="16.5" customHeight="1">
      <c r="A428" s="116">
        <v>2050502</v>
      </c>
      <c r="B428" s="116" t="s">
        <v>666</v>
      </c>
      <c r="C428" s="115">
        <v>0</v>
      </c>
    </row>
    <row r="429" spans="1:3" s="109" customFormat="1" ht="16.5" customHeight="1">
      <c r="A429" s="116">
        <v>2050599</v>
      </c>
      <c r="B429" s="116" t="s">
        <v>667</v>
      </c>
      <c r="C429" s="115">
        <v>0</v>
      </c>
    </row>
    <row r="430" spans="1:3" s="109" customFormat="1" ht="16.5" customHeight="1">
      <c r="A430" s="116">
        <v>20506</v>
      </c>
      <c r="B430" s="114" t="s">
        <v>668</v>
      </c>
      <c r="C430" s="115">
        <f>SUM(C431:C433)</f>
        <v>0</v>
      </c>
    </row>
    <row r="431" spans="1:3" s="109" customFormat="1" ht="16.5" customHeight="1">
      <c r="A431" s="116">
        <v>2050601</v>
      </c>
      <c r="B431" s="116" t="s">
        <v>669</v>
      </c>
      <c r="C431" s="115">
        <v>0</v>
      </c>
    </row>
    <row r="432" spans="1:3" s="109" customFormat="1" ht="16.5" customHeight="1">
      <c r="A432" s="116">
        <v>2050602</v>
      </c>
      <c r="B432" s="116" t="s">
        <v>670</v>
      </c>
      <c r="C432" s="115">
        <v>0</v>
      </c>
    </row>
    <row r="433" spans="1:3" s="109" customFormat="1" ht="16.5" customHeight="1">
      <c r="A433" s="116">
        <v>2050699</v>
      </c>
      <c r="B433" s="116" t="s">
        <v>671</v>
      </c>
      <c r="C433" s="115">
        <v>0</v>
      </c>
    </row>
    <row r="434" spans="1:3" s="109" customFormat="1" ht="16.5" customHeight="1">
      <c r="A434" s="116">
        <v>20507</v>
      </c>
      <c r="B434" s="114" t="s">
        <v>672</v>
      </c>
      <c r="C434" s="115">
        <f>SUM(C435:C437)</f>
        <v>0</v>
      </c>
    </row>
    <row r="435" spans="1:3" s="109" customFormat="1" ht="16.5" customHeight="1">
      <c r="A435" s="116">
        <v>2050701</v>
      </c>
      <c r="B435" s="116" t="s">
        <v>673</v>
      </c>
      <c r="C435" s="115">
        <v>0</v>
      </c>
    </row>
    <row r="436" spans="1:3" s="109" customFormat="1" ht="16.5" customHeight="1">
      <c r="A436" s="116">
        <v>2050702</v>
      </c>
      <c r="B436" s="116" t="s">
        <v>674</v>
      </c>
      <c r="C436" s="115">
        <v>0</v>
      </c>
    </row>
    <row r="437" spans="1:3" s="109" customFormat="1" ht="16.5" customHeight="1">
      <c r="A437" s="116">
        <v>2050799</v>
      </c>
      <c r="B437" s="116" t="s">
        <v>675</v>
      </c>
      <c r="C437" s="115">
        <v>0</v>
      </c>
    </row>
    <row r="438" spans="1:3" s="109" customFormat="1" ht="16.5" customHeight="1">
      <c r="A438" s="116">
        <v>20508</v>
      </c>
      <c r="B438" s="114" t="s">
        <v>676</v>
      </c>
      <c r="C438" s="115">
        <f>SUM(C439:C443)</f>
        <v>42</v>
      </c>
    </row>
    <row r="439" spans="1:3" s="109" customFormat="1" ht="16.5" customHeight="1">
      <c r="A439" s="116">
        <v>2050801</v>
      </c>
      <c r="B439" s="116" t="s">
        <v>677</v>
      </c>
      <c r="C439" s="115">
        <v>42</v>
      </c>
    </row>
    <row r="440" spans="1:3" s="109" customFormat="1" ht="16.5" customHeight="1">
      <c r="A440" s="116">
        <v>2050802</v>
      </c>
      <c r="B440" s="116" t="s">
        <v>678</v>
      </c>
      <c r="C440" s="115">
        <v>0</v>
      </c>
    </row>
    <row r="441" spans="1:3" s="109" customFormat="1" ht="16.5" customHeight="1">
      <c r="A441" s="116">
        <v>2050803</v>
      </c>
      <c r="B441" s="116" t="s">
        <v>679</v>
      </c>
      <c r="C441" s="115">
        <v>0</v>
      </c>
    </row>
    <row r="442" spans="1:3" s="109" customFormat="1" ht="16.5" customHeight="1">
      <c r="A442" s="116">
        <v>2050804</v>
      </c>
      <c r="B442" s="116" t="s">
        <v>680</v>
      </c>
      <c r="C442" s="115">
        <v>0</v>
      </c>
    </row>
    <row r="443" spans="1:3" s="109" customFormat="1" ht="16.5" customHeight="1">
      <c r="A443" s="116">
        <v>2050899</v>
      </c>
      <c r="B443" s="116" t="s">
        <v>681</v>
      </c>
      <c r="C443" s="115">
        <v>0</v>
      </c>
    </row>
    <row r="444" spans="1:3" s="109" customFormat="1" ht="16.5" customHeight="1">
      <c r="A444" s="116">
        <v>20509</v>
      </c>
      <c r="B444" s="114" t="s">
        <v>682</v>
      </c>
      <c r="C444" s="115">
        <f>SUM(C445:C450)</f>
        <v>1106</v>
      </c>
    </row>
    <row r="445" spans="1:3" s="109" customFormat="1" ht="16.5" customHeight="1">
      <c r="A445" s="116">
        <v>2050901</v>
      </c>
      <c r="B445" s="116" t="s">
        <v>683</v>
      </c>
      <c r="C445" s="115">
        <v>0</v>
      </c>
    </row>
    <row r="446" spans="1:3" s="109" customFormat="1" ht="16.5" customHeight="1">
      <c r="A446" s="116">
        <v>2050902</v>
      </c>
      <c r="B446" s="116" t="s">
        <v>684</v>
      </c>
      <c r="C446" s="115">
        <v>0</v>
      </c>
    </row>
    <row r="447" spans="1:3" s="109" customFormat="1" ht="16.5" customHeight="1">
      <c r="A447" s="116">
        <v>2050903</v>
      </c>
      <c r="B447" s="116" t="s">
        <v>685</v>
      </c>
      <c r="C447" s="115">
        <v>0</v>
      </c>
    </row>
    <row r="448" spans="1:3" s="109" customFormat="1" ht="16.5" customHeight="1">
      <c r="A448" s="116">
        <v>2050904</v>
      </c>
      <c r="B448" s="116" t="s">
        <v>686</v>
      </c>
      <c r="C448" s="115">
        <v>0</v>
      </c>
    </row>
    <row r="449" spans="1:3" s="109" customFormat="1" ht="16.5" customHeight="1">
      <c r="A449" s="116">
        <v>2050905</v>
      </c>
      <c r="B449" s="116" t="s">
        <v>687</v>
      </c>
      <c r="C449" s="115">
        <v>0</v>
      </c>
    </row>
    <row r="450" spans="1:3" s="109" customFormat="1" ht="16.5" customHeight="1">
      <c r="A450" s="116">
        <v>2050999</v>
      </c>
      <c r="B450" s="116" t="s">
        <v>688</v>
      </c>
      <c r="C450" s="115">
        <v>1106</v>
      </c>
    </row>
    <row r="451" spans="1:3" s="109" customFormat="1" ht="16.5" customHeight="1">
      <c r="A451" s="116">
        <v>20599</v>
      </c>
      <c r="B451" s="114" t="s">
        <v>689</v>
      </c>
      <c r="C451" s="115">
        <f>C452</f>
        <v>0</v>
      </c>
    </row>
    <row r="452" spans="1:3" s="109" customFormat="1" ht="16.5" customHeight="1">
      <c r="A452" s="116">
        <v>2059999</v>
      </c>
      <c r="B452" s="116" t="s">
        <v>690</v>
      </c>
      <c r="C452" s="115">
        <v>0</v>
      </c>
    </row>
    <row r="453" spans="1:3" s="109" customFormat="1" ht="16.5" customHeight="1">
      <c r="A453" s="116">
        <v>206</v>
      </c>
      <c r="B453" s="114" t="s">
        <v>157</v>
      </c>
      <c r="C453" s="115">
        <f>SUM(C454,C459,C468,C474,C480,C485,C490,C497,C501,C504)</f>
        <v>20734</v>
      </c>
    </row>
    <row r="454" spans="1:3" s="109" customFormat="1" ht="16.5" customHeight="1">
      <c r="A454" s="116">
        <v>20601</v>
      </c>
      <c r="B454" s="114" t="s">
        <v>691</v>
      </c>
      <c r="C454" s="115">
        <f>SUM(C455:C458)</f>
        <v>0</v>
      </c>
    </row>
    <row r="455" spans="1:3" s="109" customFormat="1" ht="16.5" customHeight="1">
      <c r="A455" s="116">
        <v>2060101</v>
      </c>
      <c r="B455" s="116" t="s">
        <v>406</v>
      </c>
      <c r="C455" s="115">
        <v>0</v>
      </c>
    </row>
    <row r="456" spans="1:3" s="109" customFormat="1" ht="16.5" customHeight="1">
      <c r="A456" s="116">
        <v>2060102</v>
      </c>
      <c r="B456" s="116" t="s">
        <v>407</v>
      </c>
      <c r="C456" s="115">
        <v>0</v>
      </c>
    </row>
    <row r="457" spans="1:3" s="109" customFormat="1" ht="16.5" customHeight="1">
      <c r="A457" s="116">
        <v>2060103</v>
      </c>
      <c r="B457" s="116" t="s">
        <v>408</v>
      </c>
      <c r="C457" s="115">
        <v>0</v>
      </c>
    </row>
    <row r="458" spans="1:3" s="109" customFormat="1" ht="16.5" customHeight="1">
      <c r="A458" s="116">
        <v>2060199</v>
      </c>
      <c r="B458" s="116" t="s">
        <v>692</v>
      </c>
      <c r="C458" s="115">
        <v>0</v>
      </c>
    </row>
    <row r="459" spans="1:3" s="109" customFormat="1" ht="16.5" customHeight="1">
      <c r="A459" s="116">
        <v>20602</v>
      </c>
      <c r="B459" s="114" t="s">
        <v>693</v>
      </c>
      <c r="C459" s="115">
        <f>SUM(C460:C467)</f>
        <v>63</v>
      </c>
    </row>
    <row r="460" spans="1:3" s="109" customFormat="1" ht="16.5" customHeight="1">
      <c r="A460" s="116">
        <v>2060201</v>
      </c>
      <c r="B460" s="116" t="s">
        <v>694</v>
      </c>
      <c r="C460" s="115">
        <v>0</v>
      </c>
    </row>
    <row r="461" spans="1:3" s="109" customFormat="1" ht="16.5" customHeight="1">
      <c r="A461" s="116">
        <v>2060202</v>
      </c>
      <c r="B461" s="116" t="s">
        <v>695</v>
      </c>
      <c r="C461" s="115">
        <v>0</v>
      </c>
    </row>
    <row r="462" spans="1:3" s="109" customFormat="1" ht="16.5" customHeight="1">
      <c r="A462" s="116">
        <v>2060203</v>
      </c>
      <c r="B462" s="116" t="s">
        <v>696</v>
      </c>
      <c r="C462" s="115">
        <v>0</v>
      </c>
    </row>
    <row r="463" spans="1:3" s="109" customFormat="1" ht="16.5" customHeight="1">
      <c r="A463" s="116">
        <v>2060204</v>
      </c>
      <c r="B463" s="116" t="s">
        <v>697</v>
      </c>
      <c r="C463" s="115">
        <v>0</v>
      </c>
    </row>
    <row r="464" spans="1:3" s="109" customFormat="1" ht="16.5" customHeight="1">
      <c r="A464" s="116">
        <v>2060205</v>
      </c>
      <c r="B464" s="116" t="s">
        <v>698</v>
      </c>
      <c r="C464" s="115">
        <v>0</v>
      </c>
    </row>
    <row r="465" spans="1:3" s="109" customFormat="1" ht="16.5" customHeight="1">
      <c r="A465" s="116">
        <v>2060206</v>
      </c>
      <c r="B465" s="116" t="s">
        <v>699</v>
      </c>
      <c r="C465" s="115">
        <v>0</v>
      </c>
    </row>
    <row r="466" spans="1:3" s="109" customFormat="1" ht="16.5" customHeight="1">
      <c r="A466" s="116">
        <v>2060207</v>
      </c>
      <c r="B466" s="116" t="s">
        <v>700</v>
      </c>
      <c r="C466" s="115">
        <v>0</v>
      </c>
    </row>
    <row r="467" spans="1:3" s="109" customFormat="1" ht="16.5" customHeight="1">
      <c r="A467" s="116">
        <v>2060299</v>
      </c>
      <c r="B467" s="116" t="s">
        <v>701</v>
      </c>
      <c r="C467" s="115">
        <v>63</v>
      </c>
    </row>
    <row r="468" spans="1:3" s="109" customFormat="1" ht="16.5" customHeight="1">
      <c r="A468" s="116">
        <v>20603</v>
      </c>
      <c r="B468" s="114" t="s">
        <v>702</v>
      </c>
      <c r="C468" s="115">
        <f>SUM(C469:C473)</f>
        <v>1862</v>
      </c>
    </row>
    <row r="469" spans="1:3" s="109" customFormat="1" ht="16.5" customHeight="1">
      <c r="A469" s="116">
        <v>2060301</v>
      </c>
      <c r="B469" s="116" t="s">
        <v>694</v>
      </c>
      <c r="C469" s="115">
        <v>0</v>
      </c>
    </row>
    <row r="470" spans="1:3" s="109" customFormat="1" ht="16.5" customHeight="1">
      <c r="A470" s="116">
        <v>2060302</v>
      </c>
      <c r="B470" s="116" t="s">
        <v>703</v>
      </c>
      <c r="C470" s="115">
        <v>100</v>
      </c>
    </row>
    <row r="471" spans="1:3" s="109" customFormat="1" ht="16.5" customHeight="1">
      <c r="A471" s="116">
        <v>2060303</v>
      </c>
      <c r="B471" s="116" t="s">
        <v>704</v>
      </c>
      <c r="C471" s="115">
        <v>0</v>
      </c>
    </row>
    <row r="472" spans="1:3" s="109" customFormat="1" ht="16.5" customHeight="1">
      <c r="A472" s="116">
        <v>2060304</v>
      </c>
      <c r="B472" s="116" t="s">
        <v>705</v>
      </c>
      <c r="C472" s="115">
        <v>0</v>
      </c>
    </row>
    <row r="473" spans="1:3" s="109" customFormat="1" ht="16.5" customHeight="1">
      <c r="A473" s="116">
        <v>2060399</v>
      </c>
      <c r="B473" s="116" t="s">
        <v>706</v>
      </c>
      <c r="C473" s="115">
        <v>1762</v>
      </c>
    </row>
    <row r="474" spans="1:3" s="109" customFormat="1" ht="16.5" customHeight="1">
      <c r="A474" s="116">
        <v>20604</v>
      </c>
      <c r="B474" s="114" t="s">
        <v>707</v>
      </c>
      <c r="C474" s="115">
        <f>SUM(C475:C479)</f>
        <v>6318</v>
      </c>
    </row>
    <row r="475" spans="1:3" s="109" customFormat="1" ht="16.5" customHeight="1">
      <c r="A475" s="116">
        <v>2060401</v>
      </c>
      <c r="B475" s="116" t="s">
        <v>694</v>
      </c>
      <c r="C475" s="115">
        <v>0</v>
      </c>
    </row>
    <row r="476" spans="1:3" s="109" customFormat="1" ht="16.5" customHeight="1">
      <c r="A476" s="116">
        <v>2060402</v>
      </c>
      <c r="B476" s="116" t="s">
        <v>708</v>
      </c>
      <c r="C476" s="115">
        <v>5410</v>
      </c>
    </row>
    <row r="477" spans="1:3" s="109" customFormat="1" ht="16.5" customHeight="1">
      <c r="A477" s="116">
        <v>2060403</v>
      </c>
      <c r="B477" s="116" t="s">
        <v>709</v>
      </c>
      <c r="C477" s="115">
        <v>0</v>
      </c>
    </row>
    <row r="478" spans="1:3" s="109" customFormat="1" ht="16.5" customHeight="1">
      <c r="A478" s="116">
        <v>2060404</v>
      </c>
      <c r="B478" s="116" t="s">
        <v>710</v>
      </c>
      <c r="C478" s="115">
        <v>0</v>
      </c>
    </row>
    <row r="479" spans="1:3" s="109" customFormat="1" ht="16.5" customHeight="1">
      <c r="A479" s="116">
        <v>2060499</v>
      </c>
      <c r="B479" s="116" t="s">
        <v>711</v>
      </c>
      <c r="C479" s="115">
        <v>908</v>
      </c>
    </row>
    <row r="480" spans="1:3" s="109" customFormat="1" ht="16.5" customHeight="1">
      <c r="A480" s="116">
        <v>20605</v>
      </c>
      <c r="B480" s="114" t="s">
        <v>712</v>
      </c>
      <c r="C480" s="115">
        <f>SUM(C481:C484)</f>
        <v>61</v>
      </c>
    </row>
    <row r="481" spans="1:3" s="109" customFormat="1" ht="16.5" customHeight="1">
      <c r="A481" s="116">
        <v>2060501</v>
      </c>
      <c r="B481" s="116" t="s">
        <v>694</v>
      </c>
      <c r="C481" s="115">
        <v>0</v>
      </c>
    </row>
    <row r="482" spans="1:3" s="109" customFormat="1" ht="16.5" customHeight="1">
      <c r="A482" s="116">
        <v>2060502</v>
      </c>
      <c r="B482" s="116" t="s">
        <v>713</v>
      </c>
      <c r="C482" s="115">
        <v>0</v>
      </c>
    </row>
    <row r="483" spans="1:3" s="109" customFormat="1" ht="16.5" customHeight="1">
      <c r="A483" s="116">
        <v>2060503</v>
      </c>
      <c r="B483" s="116" t="s">
        <v>714</v>
      </c>
      <c r="C483" s="115">
        <v>61</v>
      </c>
    </row>
    <row r="484" spans="1:3" s="109" customFormat="1" ht="16.5" customHeight="1">
      <c r="A484" s="116">
        <v>2060599</v>
      </c>
      <c r="B484" s="116" t="s">
        <v>715</v>
      </c>
      <c r="C484" s="115">
        <v>0</v>
      </c>
    </row>
    <row r="485" spans="1:3" s="109" customFormat="1" ht="16.5" customHeight="1">
      <c r="A485" s="116">
        <v>20606</v>
      </c>
      <c r="B485" s="114" t="s">
        <v>716</v>
      </c>
      <c r="C485" s="115">
        <f>SUM(C486:C489)</f>
        <v>0</v>
      </c>
    </row>
    <row r="486" spans="1:3" s="109" customFormat="1" ht="16.5" customHeight="1">
      <c r="A486" s="116">
        <v>2060601</v>
      </c>
      <c r="B486" s="116" t="s">
        <v>717</v>
      </c>
      <c r="C486" s="115">
        <v>0</v>
      </c>
    </row>
    <row r="487" spans="1:3" s="109" customFormat="1" ht="16.5" customHeight="1">
      <c r="A487" s="116">
        <v>2060602</v>
      </c>
      <c r="B487" s="116" t="s">
        <v>718</v>
      </c>
      <c r="C487" s="115">
        <v>0</v>
      </c>
    </row>
    <row r="488" spans="1:3" s="109" customFormat="1" ht="16.5" customHeight="1">
      <c r="A488" s="116">
        <v>2060603</v>
      </c>
      <c r="B488" s="116" t="s">
        <v>719</v>
      </c>
      <c r="C488" s="115">
        <v>0</v>
      </c>
    </row>
    <row r="489" spans="1:3" s="109" customFormat="1" ht="16.5" customHeight="1">
      <c r="A489" s="116">
        <v>2060699</v>
      </c>
      <c r="B489" s="116" t="s">
        <v>720</v>
      </c>
      <c r="C489" s="115">
        <v>0</v>
      </c>
    </row>
    <row r="490" spans="1:3" s="109" customFormat="1" ht="16.5" customHeight="1">
      <c r="A490" s="116">
        <v>20607</v>
      </c>
      <c r="B490" s="114" t="s">
        <v>721</v>
      </c>
      <c r="C490" s="115">
        <f>SUM(C491:C496)</f>
        <v>0</v>
      </c>
    </row>
    <row r="491" spans="1:3" s="109" customFormat="1" ht="16.5" customHeight="1">
      <c r="A491" s="116">
        <v>2060701</v>
      </c>
      <c r="B491" s="116" t="s">
        <v>694</v>
      </c>
      <c r="C491" s="115">
        <v>0</v>
      </c>
    </row>
    <row r="492" spans="1:3" s="109" customFormat="1" ht="16.5" customHeight="1">
      <c r="A492" s="116">
        <v>2060702</v>
      </c>
      <c r="B492" s="116" t="s">
        <v>722</v>
      </c>
      <c r="C492" s="115">
        <v>0</v>
      </c>
    </row>
    <row r="493" spans="1:3" s="109" customFormat="1" ht="16.5" customHeight="1">
      <c r="A493" s="116">
        <v>2060703</v>
      </c>
      <c r="B493" s="116" t="s">
        <v>723</v>
      </c>
      <c r="C493" s="115">
        <v>0</v>
      </c>
    </row>
    <row r="494" spans="1:3" s="109" customFormat="1" ht="16.5" customHeight="1">
      <c r="A494" s="116">
        <v>2060704</v>
      </c>
      <c r="B494" s="116" t="s">
        <v>724</v>
      </c>
      <c r="C494" s="115">
        <v>0</v>
      </c>
    </row>
    <row r="495" spans="1:3" s="109" customFormat="1" ht="16.5" customHeight="1">
      <c r="A495" s="116">
        <v>2060705</v>
      </c>
      <c r="B495" s="116" t="s">
        <v>725</v>
      </c>
      <c r="C495" s="115">
        <v>0</v>
      </c>
    </row>
    <row r="496" spans="1:3" s="109" customFormat="1" ht="16.5" customHeight="1">
      <c r="A496" s="116">
        <v>2060799</v>
      </c>
      <c r="B496" s="116" t="s">
        <v>726</v>
      </c>
      <c r="C496" s="115">
        <v>0</v>
      </c>
    </row>
    <row r="497" spans="1:3" s="109" customFormat="1" ht="16.5" customHeight="1">
      <c r="A497" s="116">
        <v>20608</v>
      </c>
      <c r="B497" s="114" t="s">
        <v>727</v>
      </c>
      <c r="C497" s="115">
        <f>SUM(C498:C500)</f>
        <v>0</v>
      </c>
    </row>
    <row r="498" spans="1:3" s="109" customFormat="1" ht="16.5" customHeight="1">
      <c r="A498" s="116">
        <v>2060801</v>
      </c>
      <c r="B498" s="116" t="s">
        <v>728</v>
      </c>
      <c r="C498" s="115">
        <v>0</v>
      </c>
    </row>
    <row r="499" spans="1:3" s="109" customFormat="1" ht="16.5" customHeight="1">
      <c r="A499" s="116">
        <v>2060802</v>
      </c>
      <c r="B499" s="116" t="s">
        <v>729</v>
      </c>
      <c r="C499" s="115">
        <v>0</v>
      </c>
    </row>
    <row r="500" spans="1:3" s="109" customFormat="1" ht="16.5" customHeight="1">
      <c r="A500" s="116">
        <v>2060899</v>
      </c>
      <c r="B500" s="116" t="s">
        <v>730</v>
      </c>
      <c r="C500" s="115">
        <v>0</v>
      </c>
    </row>
    <row r="501" spans="1:3" s="109" customFormat="1" ht="16.5" customHeight="1">
      <c r="A501" s="116">
        <v>20609</v>
      </c>
      <c r="B501" s="114" t="s">
        <v>731</v>
      </c>
      <c r="C501" s="115">
        <f>C502+C503</f>
        <v>0</v>
      </c>
    </row>
    <row r="502" spans="1:3" s="109" customFormat="1" ht="16.5" customHeight="1">
      <c r="A502" s="116">
        <v>2060901</v>
      </c>
      <c r="B502" s="116" t="s">
        <v>732</v>
      </c>
      <c r="C502" s="115">
        <v>0</v>
      </c>
    </row>
    <row r="503" spans="1:3" s="109" customFormat="1" ht="16.5" customHeight="1">
      <c r="A503" s="116">
        <v>2060902</v>
      </c>
      <c r="B503" s="116" t="s">
        <v>733</v>
      </c>
      <c r="C503" s="115">
        <v>0</v>
      </c>
    </row>
    <row r="504" spans="1:3" s="109" customFormat="1" ht="16.5" customHeight="1">
      <c r="A504" s="116">
        <v>20699</v>
      </c>
      <c r="B504" s="114" t="s">
        <v>734</v>
      </c>
      <c r="C504" s="115">
        <f>SUM(C505:C508)</f>
        <v>12430</v>
      </c>
    </row>
    <row r="505" spans="1:3" s="109" customFormat="1" ht="16.5" customHeight="1">
      <c r="A505" s="116">
        <v>2069901</v>
      </c>
      <c r="B505" s="116" t="s">
        <v>735</v>
      </c>
      <c r="C505" s="115">
        <v>0</v>
      </c>
    </row>
    <row r="506" spans="1:3" s="109" customFormat="1" ht="16.5" customHeight="1">
      <c r="A506" s="116">
        <v>2069902</v>
      </c>
      <c r="B506" s="116" t="s">
        <v>736</v>
      </c>
      <c r="C506" s="115">
        <v>0</v>
      </c>
    </row>
    <row r="507" spans="1:3" s="109" customFormat="1" ht="16.5" customHeight="1">
      <c r="A507" s="116">
        <v>2069903</v>
      </c>
      <c r="B507" s="116" t="s">
        <v>737</v>
      </c>
      <c r="C507" s="115">
        <v>0</v>
      </c>
    </row>
    <row r="508" spans="1:3" s="109" customFormat="1" ht="16.5" customHeight="1">
      <c r="A508" s="116">
        <v>2069999</v>
      </c>
      <c r="B508" s="116" t="s">
        <v>738</v>
      </c>
      <c r="C508" s="115">
        <v>12430</v>
      </c>
    </row>
    <row r="509" spans="1:3" s="109" customFormat="1" ht="16.5" customHeight="1">
      <c r="A509" s="116">
        <v>207</v>
      </c>
      <c r="B509" s="114" t="s">
        <v>739</v>
      </c>
      <c r="C509" s="115">
        <f>SUM(C510,C526,C534,C545,C554,C561)</f>
        <v>523</v>
      </c>
    </row>
    <row r="510" spans="1:3" s="109" customFormat="1" ht="16.5" customHeight="1">
      <c r="A510" s="116">
        <v>20701</v>
      </c>
      <c r="B510" s="114" t="s">
        <v>740</v>
      </c>
      <c r="C510" s="115">
        <f>SUM(C511:C525)</f>
        <v>522</v>
      </c>
    </row>
    <row r="511" spans="1:3" s="109" customFormat="1" ht="16.5" customHeight="1">
      <c r="A511" s="116">
        <v>2070101</v>
      </c>
      <c r="B511" s="116" t="s">
        <v>406</v>
      </c>
      <c r="C511" s="115">
        <v>4</v>
      </c>
    </row>
    <row r="512" spans="1:3" s="109" customFormat="1" ht="16.5" customHeight="1">
      <c r="A512" s="116">
        <v>2070102</v>
      </c>
      <c r="B512" s="116" t="s">
        <v>407</v>
      </c>
      <c r="C512" s="115">
        <v>2</v>
      </c>
    </row>
    <row r="513" spans="1:3" s="109" customFormat="1" ht="16.5" customHeight="1">
      <c r="A513" s="116">
        <v>2070103</v>
      </c>
      <c r="B513" s="116" t="s">
        <v>408</v>
      </c>
      <c r="C513" s="115">
        <v>0</v>
      </c>
    </row>
    <row r="514" spans="1:3" s="109" customFormat="1" ht="16.5" customHeight="1">
      <c r="A514" s="116">
        <v>2070104</v>
      </c>
      <c r="B514" s="116" t="s">
        <v>741</v>
      </c>
      <c r="C514" s="115">
        <v>0</v>
      </c>
    </row>
    <row r="515" spans="1:3" s="109" customFormat="1" ht="16.5" customHeight="1">
      <c r="A515" s="116">
        <v>2070105</v>
      </c>
      <c r="B515" s="116" t="s">
        <v>742</v>
      </c>
      <c r="C515" s="115">
        <v>0</v>
      </c>
    </row>
    <row r="516" spans="1:3" s="109" customFormat="1" ht="16.5" customHeight="1">
      <c r="A516" s="116">
        <v>2070106</v>
      </c>
      <c r="B516" s="116" t="s">
        <v>743</v>
      </c>
      <c r="C516" s="115">
        <v>0</v>
      </c>
    </row>
    <row r="517" spans="1:3" s="109" customFormat="1" ht="16.5" customHeight="1">
      <c r="A517" s="116">
        <v>2070107</v>
      </c>
      <c r="B517" s="116" t="s">
        <v>744</v>
      </c>
      <c r="C517" s="115">
        <v>0</v>
      </c>
    </row>
    <row r="518" spans="1:3" s="109" customFormat="1" ht="16.5" customHeight="1">
      <c r="A518" s="116">
        <v>2070108</v>
      </c>
      <c r="B518" s="116" t="s">
        <v>745</v>
      </c>
      <c r="C518" s="115">
        <v>9</v>
      </c>
    </row>
    <row r="519" spans="1:3" s="109" customFormat="1" ht="16.5" customHeight="1">
      <c r="A519" s="116">
        <v>2070109</v>
      </c>
      <c r="B519" s="116" t="s">
        <v>746</v>
      </c>
      <c r="C519" s="115">
        <v>18</v>
      </c>
    </row>
    <row r="520" spans="1:3" s="109" customFormat="1" ht="16.5" customHeight="1">
      <c r="A520" s="116">
        <v>2070110</v>
      </c>
      <c r="B520" s="116" t="s">
        <v>747</v>
      </c>
      <c r="C520" s="115">
        <v>0</v>
      </c>
    </row>
    <row r="521" spans="1:3" s="109" customFormat="1" ht="16.5" customHeight="1">
      <c r="A521" s="116">
        <v>2070111</v>
      </c>
      <c r="B521" s="116" t="s">
        <v>748</v>
      </c>
      <c r="C521" s="115">
        <v>0</v>
      </c>
    </row>
    <row r="522" spans="1:3" s="109" customFormat="1" ht="16.5" customHeight="1">
      <c r="A522" s="116">
        <v>2070112</v>
      </c>
      <c r="B522" s="116" t="s">
        <v>749</v>
      </c>
      <c r="C522" s="115">
        <v>0</v>
      </c>
    </row>
    <row r="523" spans="1:3" s="109" customFormat="1" ht="16.5" customHeight="1">
      <c r="A523" s="116">
        <v>2070113</v>
      </c>
      <c r="B523" s="116" t="s">
        <v>750</v>
      </c>
      <c r="C523" s="115">
        <v>0</v>
      </c>
    </row>
    <row r="524" spans="1:3" s="109" customFormat="1" ht="16.5" customHeight="1">
      <c r="A524" s="116">
        <v>2070114</v>
      </c>
      <c r="B524" s="116" t="s">
        <v>751</v>
      </c>
      <c r="C524" s="115">
        <v>0</v>
      </c>
    </row>
    <row r="525" spans="1:3" s="109" customFormat="1" ht="16.5" customHeight="1">
      <c r="A525" s="116">
        <v>2070199</v>
      </c>
      <c r="B525" s="116" t="s">
        <v>752</v>
      </c>
      <c r="C525" s="115">
        <v>489</v>
      </c>
    </row>
    <row r="526" spans="1:3" s="109" customFormat="1" ht="16.5" customHeight="1">
      <c r="A526" s="116">
        <v>20702</v>
      </c>
      <c r="B526" s="114" t="s">
        <v>753</v>
      </c>
      <c r="C526" s="115">
        <f>SUM(C527:C533)</f>
        <v>1</v>
      </c>
    </row>
    <row r="527" spans="1:3" s="109" customFormat="1" ht="16.5" customHeight="1">
      <c r="A527" s="116">
        <v>2070201</v>
      </c>
      <c r="B527" s="116" t="s">
        <v>406</v>
      </c>
      <c r="C527" s="115">
        <v>0</v>
      </c>
    </row>
    <row r="528" spans="1:3" s="109" customFormat="1" ht="16.5" customHeight="1">
      <c r="A528" s="116">
        <v>2070202</v>
      </c>
      <c r="B528" s="116" t="s">
        <v>407</v>
      </c>
      <c r="C528" s="115">
        <v>1</v>
      </c>
    </row>
    <row r="529" spans="1:3" s="109" customFormat="1" ht="16.5" customHeight="1">
      <c r="A529" s="116">
        <v>2070203</v>
      </c>
      <c r="B529" s="116" t="s">
        <v>408</v>
      </c>
      <c r="C529" s="115">
        <v>0</v>
      </c>
    </row>
    <row r="530" spans="1:3" s="109" customFormat="1" ht="16.5" customHeight="1">
      <c r="A530" s="116">
        <v>2070204</v>
      </c>
      <c r="B530" s="116" t="s">
        <v>754</v>
      </c>
      <c r="C530" s="115">
        <v>0</v>
      </c>
    </row>
    <row r="531" spans="1:3" s="109" customFormat="1" ht="16.5" customHeight="1">
      <c r="A531" s="116">
        <v>2070205</v>
      </c>
      <c r="B531" s="116" t="s">
        <v>755</v>
      </c>
      <c r="C531" s="115">
        <v>0</v>
      </c>
    </row>
    <row r="532" spans="1:3" s="109" customFormat="1" ht="16.5" customHeight="1">
      <c r="A532" s="116">
        <v>2070206</v>
      </c>
      <c r="B532" s="116" t="s">
        <v>756</v>
      </c>
      <c r="C532" s="115">
        <v>0</v>
      </c>
    </row>
    <row r="533" spans="1:3" s="109" customFormat="1" ht="16.5" customHeight="1">
      <c r="A533" s="116">
        <v>2070299</v>
      </c>
      <c r="B533" s="116" t="s">
        <v>757</v>
      </c>
      <c r="C533" s="115">
        <v>0</v>
      </c>
    </row>
    <row r="534" spans="1:3" s="109" customFormat="1" ht="16.5" customHeight="1">
      <c r="A534" s="116">
        <v>20703</v>
      </c>
      <c r="B534" s="114" t="s">
        <v>758</v>
      </c>
      <c r="C534" s="115">
        <f>SUM(C535:C544)</f>
        <v>0</v>
      </c>
    </row>
    <row r="535" spans="1:3" s="109" customFormat="1" ht="16.5" customHeight="1">
      <c r="A535" s="116">
        <v>2070301</v>
      </c>
      <c r="B535" s="116" t="s">
        <v>406</v>
      </c>
      <c r="C535" s="115">
        <v>0</v>
      </c>
    </row>
    <row r="536" spans="1:3" s="109" customFormat="1" ht="16.5" customHeight="1">
      <c r="A536" s="116">
        <v>2070302</v>
      </c>
      <c r="B536" s="116" t="s">
        <v>407</v>
      </c>
      <c r="C536" s="115">
        <v>0</v>
      </c>
    </row>
    <row r="537" spans="1:3" s="109" customFormat="1" ht="16.5" customHeight="1">
      <c r="A537" s="116">
        <v>2070303</v>
      </c>
      <c r="B537" s="116" t="s">
        <v>408</v>
      </c>
      <c r="C537" s="115">
        <v>0</v>
      </c>
    </row>
    <row r="538" spans="1:3" s="109" customFormat="1" ht="16.5" customHeight="1">
      <c r="A538" s="116">
        <v>2070304</v>
      </c>
      <c r="B538" s="116" t="s">
        <v>759</v>
      </c>
      <c r="C538" s="115">
        <v>0</v>
      </c>
    </row>
    <row r="539" spans="1:3" s="109" customFormat="1" ht="16.5" customHeight="1">
      <c r="A539" s="116">
        <v>2070305</v>
      </c>
      <c r="B539" s="116" t="s">
        <v>760</v>
      </c>
      <c r="C539" s="115">
        <v>0</v>
      </c>
    </row>
    <row r="540" spans="1:3" s="109" customFormat="1" ht="16.5" customHeight="1">
      <c r="A540" s="116">
        <v>2070306</v>
      </c>
      <c r="B540" s="116" t="s">
        <v>761</v>
      </c>
      <c r="C540" s="115">
        <v>0</v>
      </c>
    </row>
    <row r="541" spans="1:3" s="109" customFormat="1" ht="16.5" customHeight="1">
      <c r="A541" s="116">
        <v>2070307</v>
      </c>
      <c r="B541" s="116" t="s">
        <v>762</v>
      </c>
      <c r="C541" s="115">
        <v>0</v>
      </c>
    </row>
    <row r="542" spans="1:3" s="109" customFormat="1" ht="16.5" customHeight="1">
      <c r="A542" s="116">
        <v>2070308</v>
      </c>
      <c r="B542" s="116" t="s">
        <v>763</v>
      </c>
      <c r="C542" s="115">
        <v>0</v>
      </c>
    </row>
    <row r="543" spans="1:3" s="109" customFormat="1" ht="16.5" customHeight="1">
      <c r="A543" s="116">
        <v>2070309</v>
      </c>
      <c r="B543" s="116" t="s">
        <v>764</v>
      </c>
      <c r="C543" s="115">
        <v>0</v>
      </c>
    </row>
    <row r="544" spans="1:3" s="109" customFormat="1" ht="16.5" customHeight="1">
      <c r="A544" s="116">
        <v>2070399</v>
      </c>
      <c r="B544" s="116" t="s">
        <v>765</v>
      </c>
      <c r="C544" s="115">
        <v>0</v>
      </c>
    </row>
    <row r="545" spans="1:3" s="109" customFormat="1" ht="16.5" customHeight="1">
      <c r="A545" s="116">
        <v>20706</v>
      </c>
      <c r="B545" s="117" t="s">
        <v>766</v>
      </c>
      <c r="C545" s="115">
        <f>SUM(C546:C553)</f>
        <v>0</v>
      </c>
    </row>
    <row r="546" spans="1:3" s="109" customFormat="1" ht="16.5" customHeight="1">
      <c r="A546" s="116">
        <v>2070601</v>
      </c>
      <c r="B546" s="101" t="s">
        <v>406</v>
      </c>
      <c r="C546" s="115">
        <v>0</v>
      </c>
    </row>
    <row r="547" spans="1:3" s="109" customFormat="1" ht="16.5" customHeight="1">
      <c r="A547" s="116">
        <v>2070602</v>
      </c>
      <c r="B547" s="101" t="s">
        <v>407</v>
      </c>
      <c r="C547" s="115">
        <v>0</v>
      </c>
    </row>
    <row r="548" spans="1:3" s="109" customFormat="1" ht="16.5" customHeight="1">
      <c r="A548" s="116">
        <v>2070603</v>
      </c>
      <c r="B548" s="101" t="s">
        <v>408</v>
      </c>
      <c r="C548" s="115">
        <v>0</v>
      </c>
    </row>
    <row r="549" spans="1:3" s="109" customFormat="1" ht="16.5" customHeight="1">
      <c r="A549" s="116">
        <v>2070604</v>
      </c>
      <c r="B549" s="101" t="s">
        <v>767</v>
      </c>
      <c r="C549" s="115">
        <v>0</v>
      </c>
    </row>
    <row r="550" spans="1:3" s="109" customFormat="1" ht="16.5" customHeight="1">
      <c r="A550" s="116">
        <v>2070605</v>
      </c>
      <c r="B550" s="101" t="s">
        <v>768</v>
      </c>
      <c r="C550" s="115">
        <v>0</v>
      </c>
    </row>
    <row r="551" spans="1:3" s="109" customFormat="1" ht="16.5" customHeight="1">
      <c r="A551" s="116">
        <v>2070606</v>
      </c>
      <c r="B551" s="101" t="s">
        <v>769</v>
      </c>
      <c r="C551" s="115">
        <v>0</v>
      </c>
    </row>
    <row r="552" spans="1:3" s="109" customFormat="1" ht="16.5" customHeight="1">
      <c r="A552" s="116">
        <v>2070607</v>
      </c>
      <c r="B552" s="101" t="s">
        <v>770</v>
      </c>
      <c r="C552" s="115">
        <v>0</v>
      </c>
    </row>
    <row r="553" spans="1:3" s="109" customFormat="1" ht="16.5" customHeight="1">
      <c r="A553" s="116">
        <v>2070699</v>
      </c>
      <c r="B553" s="101" t="s">
        <v>771</v>
      </c>
      <c r="C553" s="115">
        <v>0</v>
      </c>
    </row>
    <row r="554" spans="1:3" s="109" customFormat="1" ht="16.5" customHeight="1">
      <c r="A554" s="116">
        <v>20708</v>
      </c>
      <c r="B554" s="117" t="s">
        <v>772</v>
      </c>
      <c r="C554" s="115">
        <f>SUM(C555:C560)</f>
        <v>0</v>
      </c>
    </row>
    <row r="555" spans="1:3" s="109" customFormat="1" ht="16.5" customHeight="1">
      <c r="A555" s="116">
        <v>2070801</v>
      </c>
      <c r="B555" s="101" t="s">
        <v>406</v>
      </c>
      <c r="C555" s="115">
        <v>0</v>
      </c>
    </row>
    <row r="556" spans="1:3" s="109" customFormat="1" ht="16.5" customHeight="1">
      <c r="A556" s="116">
        <v>2070802</v>
      </c>
      <c r="B556" s="101" t="s">
        <v>407</v>
      </c>
      <c r="C556" s="115">
        <v>0</v>
      </c>
    </row>
    <row r="557" spans="1:3" s="109" customFormat="1" ht="16.5" customHeight="1">
      <c r="A557" s="116">
        <v>2070803</v>
      </c>
      <c r="B557" s="101" t="s">
        <v>408</v>
      </c>
      <c r="C557" s="115">
        <v>0</v>
      </c>
    </row>
    <row r="558" spans="1:3" s="109" customFormat="1" ht="16.5" customHeight="1">
      <c r="A558" s="116">
        <v>2070804</v>
      </c>
      <c r="B558" s="101" t="s">
        <v>773</v>
      </c>
      <c r="C558" s="115">
        <v>0</v>
      </c>
    </row>
    <row r="559" spans="1:3" s="109" customFormat="1" ht="16.5" customHeight="1">
      <c r="A559" s="116">
        <v>2070805</v>
      </c>
      <c r="B559" s="101" t="s">
        <v>774</v>
      </c>
      <c r="C559" s="115">
        <v>0</v>
      </c>
    </row>
    <row r="560" spans="1:3" s="109" customFormat="1" ht="16.5" customHeight="1">
      <c r="A560" s="116">
        <v>2070899</v>
      </c>
      <c r="B560" s="101" t="s">
        <v>775</v>
      </c>
      <c r="C560" s="115">
        <v>0</v>
      </c>
    </row>
    <row r="561" spans="1:3" s="109" customFormat="1" ht="16.5" customHeight="1">
      <c r="A561" s="116">
        <v>20799</v>
      </c>
      <c r="B561" s="114" t="s">
        <v>776</v>
      </c>
      <c r="C561" s="115">
        <f>SUM(C562:C564)</f>
        <v>0</v>
      </c>
    </row>
    <row r="562" spans="1:3" s="109" customFormat="1" ht="16.5" customHeight="1">
      <c r="A562" s="116">
        <v>2079902</v>
      </c>
      <c r="B562" s="116" t="s">
        <v>777</v>
      </c>
      <c r="C562" s="115">
        <v>0</v>
      </c>
    </row>
    <row r="563" spans="1:3" s="109" customFormat="1" ht="16.5" customHeight="1">
      <c r="A563" s="116">
        <v>2079903</v>
      </c>
      <c r="B563" s="116" t="s">
        <v>778</v>
      </c>
      <c r="C563" s="115">
        <v>0</v>
      </c>
    </row>
    <row r="564" spans="1:3" s="109" customFormat="1" ht="16.5" customHeight="1">
      <c r="A564" s="116">
        <v>2079999</v>
      </c>
      <c r="B564" s="116" t="s">
        <v>779</v>
      </c>
      <c r="C564" s="115">
        <v>0</v>
      </c>
    </row>
    <row r="565" spans="1:3" s="109" customFormat="1" ht="16.5" customHeight="1">
      <c r="A565" s="116">
        <v>208</v>
      </c>
      <c r="B565" s="114" t="s">
        <v>177</v>
      </c>
      <c r="C565" s="115">
        <f>SUM(C566,C580,C588,C590,C599,C603,C613,C621,C628,C635,C644,C649,C652,C655,C658,C661,C664,C668,C673,C681)</f>
        <v>9028</v>
      </c>
    </row>
    <row r="566" spans="1:3" s="109" customFormat="1" ht="16.5" customHeight="1">
      <c r="A566" s="116">
        <v>20801</v>
      </c>
      <c r="B566" s="114" t="s">
        <v>780</v>
      </c>
      <c r="C566" s="115">
        <f>SUM(C567:C579)</f>
        <v>126</v>
      </c>
    </row>
    <row r="567" spans="1:3" s="109" customFormat="1" ht="16.5" customHeight="1">
      <c r="A567" s="116">
        <v>2080101</v>
      </c>
      <c r="B567" s="116" t="s">
        <v>406</v>
      </c>
      <c r="C567" s="115">
        <v>0</v>
      </c>
    </row>
    <row r="568" spans="1:3" s="109" customFormat="1" ht="16.5" customHeight="1">
      <c r="A568" s="116">
        <v>2080102</v>
      </c>
      <c r="B568" s="116" t="s">
        <v>407</v>
      </c>
      <c r="C568" s="115">
        <v>5</v>
      </c>
    </row>
    <row r="569" spans="1:3" s="109" customFormat="1" ht="16.5" customHeight="1">
      <c r="A569" s="116">
        <v>2080103</v>
      </c>
      <c r="B569" s="116" t="s">
        <v>408</v>
      </c>
      <c r="C569" s="115">
        <v>0</v>
      </c>
    </row>
    <row r="570" spans="1:3" s="109" customFormat="1" ht="16.5" customHeight="1">
      <c r="A570" s="116">
        <v>2080104</v>
      </c>
      <c r="B570" s="116" t="s">
        <v>781</v>
      </c>
      <c r="C570" s="115">
        <v>0</v>
      </c>
    </row>
    <row r="571" spans="1:3" s="109" customFormat="1" ht="16.5" customHeight="1">
      <c r="A571" s="116">
        <v>2080105</v>
      </c>
      <c r="B571" s="116" t="s">
        <v>782</v>
      </c>
      <c r="C571" s="115">
        <v>0</v>
      </c>
    </row>
    <row r="572" spans="1:3" s="109" customFormat="1" ht="16.5" customHeight="1">
      <c r="A572" s="116">
        <v>2080106</v>
      </c>
      <c r="B572" s="116" t="s">
        <v>783</v>
      </c>
      <c r="C572" s="115">
        <v>0</v>
      </c>
    </row>
    <row r="573" spans="1:3" s="109" customFormat="1" ht="16.5" customHeight="1">
      <c r="A573" s="116">
        <v>2080107</v>
      </c>
      <c r="B573" s="116" t="s">
        <v>784</v>
      </c>
      <c r="C573" s="115">
        <v>39</v>
      </c>
    </row>
    <row r="574" spans="1:3" s="109" customFormat="1" ht="16.5" customHeight="1">
      <c r="A574" s="116">
        <v>2080108</v>
      </c>
      <c r="B574" s="116" t="s">
        <v>446</v>
      </c>
      <c r="C574" s="115">
        <v>0</v>
      </c>
    </row>
    <row r="575" spans="1:3" s="109" customFormat="1" ht="16.5" customHeight="1">
      <c r="A575" s="116">
        <v>2080109</v>
      </c>
      <c r="B575" s="116" t="s">
        <v>785</v>
      </c>
      <c r="C575" s="115">
        <v>65</v>
      </c>
    </row>
    <row r="576" spans="1:3" s="109" customFormat="1" ht="16.5" customHeight="1">
      <c r="A576" s="116">
        <v>2080110</v>
      </c>
      <c r="B576" s="116" t="s">
        <v>786</v>
      </c>
      <c r="C576" s="115">
        <v>0</v>
      </c>
    </row>
    <row r="577" spans="1:3" s="109" customFormat="1" ht="16.5" customHeight="1">
      <c r="A577" s="116">
        <v>2080111</v>
      </c>
      <c r="B577" s="116" t="s">
        <v>787</v>
      </c>
      <c r="C577" s="115">
        <v>0</v>
      </c>
    </row>
    <row r="578" spans="1:3" s="109" customFormat="1" ht="16.5" customHeight="1">
      <c r="A578" s="116">
        <v>2080112</v>
      </c>
      <c r="B578" s="116" t="s">
        <v>788</v>
      </c>
      <c r="C578" s="115">
        <v>17</v>
      </c>
    </row>
    <row r="579" spans="1:3" s="109" customFormat="1" ht="16.5" customHeight="1">
      <c r="A579" s="116">
        <v>2080199</v>
      </c>
      <c r="B579" s="116" t="s">
        <v>789</v>
      </c>
      <c r="C579" s="115">
        <v>0</v>
      </c>
    </row>
    <row r="580" spans="1:3" s="109" customFormat="1" ht="16.5" customHeight="1">
      <c r="A580" s="116">
        <v>20802</v>
      </c>
      <c r="B580" s="114" t="s">
        <v>790</v>
      </c>
      <c r="C580" s="115">
        <f>SUM(C581:C587)</f>
        <v>1066</v>
      </c>
    </row>
    <row r="581" spans="1:3" s="109" customFormat="1" ht="16.5" customHeight="1">
      <c r="A581" s="116">
        <v>2080201</v>
      </c>
      <c r="B581" s="116" t="s">
        <v>406</v>
      </c>
      <c r="C581" s="115">
        <v>523</v>
      </c>
    </row>
    <row r="582" spans="1:3" s="109" customFormat="1" ht="16.5" customHeight="1">
      <c r="A582" s="116">
        <v>2080202</v>
      </c>
      <c r="B582" s="116" t="s">
        <v>407</v>
      </c>
      <c r="C582" s="115">
        <v>14</v>
      </c>
    </row>
    <row r="583" spans="1:3" s="109" customFormat="1" ht="16.5" customHeight="1">
      <c r="A583" s="116">
        <v>2080203</v>
      </c>
      <c r="B583" s="116" t="s">
        <v>408</v>
      </c>
      <c r="C583" s="115">
        <v>0</v>
      </c>
    </row>
    <row r="584" spans="1:3" s="109" customFormat="1" ht="16.5" customHeight="1">
      <c r="A584" s="116">
        <v>2080206</v>
      </c>
      <c r="B584" s="116" t="s">
        <v>791</v>
      </c>
      <c r="C584" s="115">
        <v>0</v>
      </c>
    </row>
    <row r="585" spans="1:3" s="109" customFormat="1" ht="16.5" customHeight="1">
      <c r="A585" s="116">
        <v>2080207</v>
      </c>
      <c r="B585" s="116" t="s">
        <v>792</v>
      </c>
      <c r="C585" s="115">
        <v>85</v>
      </c>
    </row>
    <row r="586" spans="1:3" s="109" customFormat="1" ht="16.5" customHeight="1">
      <c r="A586" s="116">
        <v>2080208</v>
      </c>
      <c r="B586" s="116" t="s">
        <v>793</v>
      </c>
      <c r="C586" s="115">
        <v>297</v>
      </c>
    </row>
    <row r="587" spans="1:3" s="109" customFormat="1" ht="16.5" customHeight="1">
      <c r="A587" s="116">
        <v>2080299</v>
      </c>
      <c r="B587" s="116" t="s">
        <v>794</v>
      </c>
      <c r="C587" s="115">
        <v>147</v>
      </c>
    </row>
    <row r="588" spans="1:3" s="109" customFormat="1" ht="16.5" customHeight="1">
      <c r="A588" s="116">
        <v>20804</v>
      </c>
      <c r="B588" s="114" t="s">
        <v>795</v>
      </c>
      <c r="C588" s="115">
        <f>C589</f>
        <v>0</v>
      </c>
    </row>
    <row r="589" spans="1:3" s="109" customFormat="1" ht="16.5" customHeight="1">
      <c r="A589" s="116">
        <v>2080402</v>
      </c>
      <c r="B589" s="116" t="s">
        <v>796</v>
      </c>
      <c r="C589" s="115">
        <v>0</v>
      </c>
    </row>
    <row r="590" spans="1:3" s="109" customFormat="1" ht="16.5" customHeight="1">
      <c r="A590" s="116">
        <v>20805</v>
      </c>
      <c r="B590" s="114" t="s">
        <v>797</v>
      </c>
      <c r="C590" s="115">
        <f>SUM(C591:C598)</f>
        <v>1821</v>
      </c>
    </row>
    <row r="591" spans="1:3" s="109" customFormat="1" ht="16.5" customHeight="1">
      <c r="A591" s="116">
        <v>2080501</v>
      </c>
      <c r="B591" s="116" t="s">
        <v>798</v>
      </c>
      <c r="C591" s="115">
        <v>643</v>
      </c>
    </row>
    <row r="592" spans="1:3" s="109" customFormat="1" ht="16.5" customHeight="1">
      <c r="A592" s="116">
        <v>2080502</v>
      </c>
      <c r="B592" s="116" t="s">
        <v>799</v>
      </c>
      <c r="C592" s="115">
        <v>0</v>
      </c>
    </row>
    <row r="593" spans="1:3" s="109" customFormat="1" ht="16.5" customHeight="1">
      <c r="A593" s="116">
        <v>2080503</v>
      </c>
      <c r="B593" s="116" t="s">
        <v>800</v>
      </c>
      <c r="C593" s="115">
        <v>3</v>
      </c>
    </row>
    <row r="594" spans="1:3" s="109" customFormat="1" ht="16.5" customHeight="1">
      <c r="A594" s="116">
        <v>2080504</v>
      </c>
      <c r="B594" s="116" t="s">
        <v>801</v>
      </c>
      <c r="C594" s="115">
        <v>99</v>
      </c>
    </row>
    <row r="595" spans="1:3" s="109" customFormat="1" ht="16.5" customHeight="1">
      <c r="A595" s="116">
        <v>2080505</v>
      </c>
      <c r="B595" s="116" t="s">
        <v>802</v>
      </c>
      <c r="C595" s="115">
        <v>883</v>
      </c>
    </row>
    <row r="596" spans="1:3" s="109" customFormat="1" ht="16.5" customHeight="1">
      <c r="A596" s="116">
        <v>2080506</v>
      </c>
      <c r="B596" s="116" t="s">
        <v>803</v>
      </c>
      <c r="C596" s="115">
        <v>24</v>
      </c>
    </row>
    <row r="597" spans="1:3" s="109" customFormat="1" ht="16.5" customHeight="1">
      <c r="A597" s="116">
        <v>2080507</v>
      </c>
      <c r="B597" s="116" t="s">
        <v>804</v>
      </c>
      <c r="C597" s="115">
        <v>169</v>
      </c>
    </row>
    <row r="598" spans="1:3" s="109" customFormat="1" ht="16.5" customHeight="1">
      <c r="A598" s="116">
        <v>2080599</v>
      </c>
      <c r="B598" s="116" t="s">
        <v>805</v>
      </c>
      <c r="C598" s="115">
        <v>0</v>
      </c>
    </row>
    <row r="599" spans="1:3" s="109" customFormat="1" ht="16.5" customHeight="1">
      <c r="A599" s="116">
        <v>20806</v>
      </c>
      <c r="B599" s="114" t="s">
        <v>194</v>
      </c>
      <c r="C599" s="115">
        <f>SUM(C600:C602)</f>
        <v>2</v>
      </c>
    </row>
    <row r="600" spans="1:3" s="109" customFormat="1" ht="16.5" customHeight="1">
      <c r="A600" s="116">
        <v>2080601</v>
      </c>
      <c r="B600" s="116" t="s">
        <v>806</v>
      </c>
      <c r="C600" s="115">
        <v>0</v>
      </c>
    </row>
    <row r="601" spans="1:3" s="109" customFormat="1" ht="16.5" customHeight="1">
      <c r="A601" s="116">
        <v>2080602</v>
      </c>
      <c r="B601" s="116" t="s">
        <v>807</v>
      </c>
      <c r="C601" s="115">
        <v>0</v>
      </c>
    </row>
    <row r="602" spans="1:3" s="109" customFormat="1" ht="16.5" customHeight="1">
      <c r="A602" s="116">
        <v>2080699</v>
      </c>
      <c r="B602" s="116" t="s">
        <v>808</v>
      </c>
      <c r="C602" s="115">
        <v>2</v>
      </c>
    </row>
    <row r="603" spans="1:3" s="109" customFormat="1" ht="16.5" customHeight="1">
      <c r="A603" s="116">
        <v>20807</v>
      </c>
      <c r="B603" s="114" t="s">
        <v>809</v>
      </c>
      <c r="C603" s="115">
        <f>SUM(C604:C612)</f>
        <v>252</v>
      </c>
    </row>
    <row r="604" spans="1:3" s="109" customFormat="1" ht="16.5" customHeight="1">
      <c r="A604" s="116">
        <v>2080701</v>
      </c>
      <c r="B604" s="116" t="s">
        <v>810</v>
      </c>
      <c r="C604" s="115">
        <v>0</v>
      </c>
    </row>
    <row r="605" spans="1:3" s="109" customFormat="1" ht="16.5" customHeight="1">
      <c r="A605" s="116">
        <v>2080702</v>
      </c>
      <c r="B605" s="116" t="s">
        <v>811</v>
      </c>
      <c r="C605" s="115">
        <v>0</v>
      </c>
    </row>
    <row r="606" spans="1:3" s="109" customFormat="1" ht="16.5" customHeight="1">
      <c r="A606" s="116">
        <v>2080704</v>
      </c>
      <c r="B606" s="116" t="s">
        <v>812</v>
      </c>
      <c r="C606" s="115">
        <v>0</v>
      </c>
    </row>
    <row r="607" spans="1:3" s="109" customFormat="1" ht="16.5" customHeight="1">
      <c r="A607" s="116">
        <v>2080705</v>
      </c>
      <c r="B607" s="116" t="s">
        <v>813</v>
      </c>
      <c r="C607" s="115">
        <v>0</v>
      </c>
    </row>
    <row r="608" spans="1:3" s="109" customFormat="1" ht="16.5" customHeight="1">
      <c r="A608" s="116">
        <v>2080709</v>
      </c>
      <c r="B608" s="116" t="s">
        <v>814</v>
      </c>
      <c r="C608" s="115">
        <v>0</v>
      </c>
    </row>
    <row r="609" spans="1:3" s="109" customFormat="1" ht="16.5" customHeight="1">
      <c r="A609" s="116">
        <v>2080711</v>
      </c>
      <c r="B609" s="116" t="s">
        <v>815</v>
      </c>
      <c r="C609" s="115">
        <v>0</v>
      </c>
    </row>
    <row r="610" spans="1:3" s="109" customFormat="1" ht="16.5" customHeight="1">
      <c r="A610" s="116">
        <v>2080712</v>
      </c>
      <c r="B610" s="116" t="s">
        <v>816</v>
      </c>
      <c r="C610" s="115">
        <v>0</v>
      </c>
    </row>
    <row r="611" spans="1:3" s="109" customFormat="1" ht="16.5" customHeight="1">
      <c r="A611" s="116">
        <v>2080713</v>
      </c>
      <c r="B611" s="116" t="s">
        <v>817</v>
      </c>
      <c r="C611" s="115">
        <v>0</v>
      </c>
    </row>
    <row r="612" spans="1:3" s="109" customFormat="1" ht="16.5" customHeight="1">
      <c r="A612" s="116">
        <v>2080799</v>
      </c>
      <c r="B612" s="116" t="s">
        <v>818</v>
      </c>
      <c r="C612" s="115">
        <v>252</v>
      </c>
    </row>
    <row r="613" spans="1:3" s="109" customFormat="1" ht="16.5" customHeight="1">
      <c r="A613" s="116">
        <v>20808</v>
      </c>
      <c r="B613" s="114" t="s">
        <v>819</v>
      </c>
      <c r="C613" s="115">
        <f>SUM(C614:C620)</f>
        <v>1031</v>
      </c>
    </row>
    <row r="614" spans="1:3" s="109" customFormat="1" ht="16.5" customHeight="1">
      <c r="A614" s="116">
        <v>2080801</v>
      </c>
      <c r="B614" s="116" t="s">
        <v>820</v>
      </c>
      <c r="C614" s="115">
        <v>52</v>
      </c>
    </row>
    <row r="615" spans="1:3" s="109" customFormat="1" ht="16.5" customHeight="1">
      <c r="A615" s="116">
        <v>2080802</v>
      </c>
      <c r="B615" s="116" t="s">
        <v>821</v>
      </c>
      <c r="C615" s="115">
        <v>0</v>
      </c>
    </row>
    <row r="616" spans="1:3" s="109" customFormat="1" ht="16.5" customHeight="1">
      <c r="A616" s="116">
        <v>2080803</v>
      </c>
      <c r="B616" s="116" t="s">
        <v>822</v>
      </c>
      <c r="C616" s="115">
        <v>0</v>
      </c>
    </row>
    <row r="617" spans="1:3" s="109" customFormat="1" ht="16.5" customHeight="1">
      <c r="A617" s="116">
        <v>2080804</v>
      </c>
      <c r="B617" s="116" t="s">
        <v>823</v>
      </c>
      <c r="C617" s="115">
        <v>0</v>
      </c>
    </row>
    <row r="618" spans="1:3" s="109" customFormat="1" ht="16.5" customHeight="1">
      <c r="A618" s="116">
        <v>2080805</v>
      </c>
      <c r="B618" s="116" t="s">
        <v>824</v>
      </c>
      <c r="C618" s="115">
        <v>155</v>
      </c>
    </row>
    <row r="619" spans="1:3" s="109" customFormat="1" ht="16.5" customHeight="1">
      <c r="A619" s="116">
        <v>2080806</v>
      </c>
      <c r="B619" s="116" t="s">
        <v>825</v>
      </c>
      <c r="C619" s="115">
        <v>0</v>
      </c>
    </row>
    <row r="620" spans="1:3" s="109" customFormat="1" ht="16.5" customHeight="1">
      <c r="A620" s="116">
        <v>2080899</v>
      </c>
      <c r="B620" s="116" t="s">
        <v>826</v>
      </c>
      <c r="C620" s="115">
        <v>824</v>
      </c>
    </row>
    <row r="621" spans="1:3" s="109" customFormat="1" ht="16.5" customHeight="1">
      <c r="A621" s="116">
        <v>20809</v>
      </c>
      <c r="B621" s="114" t="s">
        <v>827</v>
      </c>
      <c r="C621" s="115">
        <f>SUM(C622:C627)</f>
        <v>88</v>
      </c>
    </row>
    <row r="622" spans="1:3" s="109" customFormat="1" ht="16.5" customHeight="1">
      <c r="A622" s="116">
        <v>2080901</v>
      </c>
      <c r="B622" s="116" t="s">
        <v>828</v>
      </c>
      <c r="C622" s="115">
        <v>82</v>
      </c>
    </row>
    <row r="623" spans="1:3" s="109" customFormat="1" ht="16.5" customHeight="1">
      <c r="A623" s="116">
        <v>2080902</v>
      </c>
      <c r="B623" s="116" t="s">
        <v>829</v>
      </c>
      <c r="C623" s="115">
        <v>0</v>
      </c>
    </row>
    <row r="624" spans="1:3" s="109" customFormat="1" ht="16.5" customHeight="1">
      <c r="A624" s="116">
        <v>2080903</v>
      </c>
      <c r="B624" s="116" t="s">
        <v>830</v>
      </c>
      <c r="C624" s="115">
        <v>0</v>
      </c>
    </row>
    <row r="625" spans="1:3" s="109" customFormat="1" ht="16.5" customHeight="1">
      <c r="A625" s="116">
        <v>2080904</v>
      </c>
      <c r="B625" s="116" t="s">
        <v>831</v>
      </c>
      <c r="C625" s="115">
        <v>0</v>
      </c>
    </row>
    <row r="626" spans="1:3" s="109" customFormat="1" ht="16.5" customHeight="1">
      <c r="A626" s="116">
        <v>2080905</v>
      </c>
      <c r="B626" s="116" t="s">
        <v>832</v>
      </c>
      <c r="C626" s="115">
        <v>2</v>
      </c>
    </row>
    <row r="627" spans="1:3" s="109" customFormat="1" ht="16.5" customHeight="1">
      <c r="A627" s="116">
        <v>2080999</v>
      </c>
      <c r="B627" s="116" t="s">
        <v>833</v>
      </c>
      <c r="C627" s="115">
        <v>4</v>
      </c>
    </row>
    <row r="628" spans="1:3" s="109" customFormat="1" ht="16.5" customHeight="1">
      <c r="A628" s="116">
        <v>20810</v>
      </c>
      <c r="B628" s="114" t="s">
        <v>834</v>
      </c>
      <c r="C628" s="115">
        <f>SUM(C629:C634)</f>
        <v>502</v>
      </c>
    </row>
    <row r="629" spans="1:3" s="109" customFormat="1" ht="16.5" customHeight="1">
      <c r="A629" s="116">
        <v>2081001</v>
      </c>
      <c r="B629" s="116" t="s">
        <v>835</v>
      </c>
      <c r="C629" s="115">
        <v>3</v>
      </c>
    </row>
    <row r="630" spans="1:3" s="109" customFormat="1" ht="16.5" customHeight="1">
      <c r="A630" s="116">
        <v>2081002</v>
      </c>
      <c r="B630" s="116" t="s">
        <v>836</v>
      </c>
      <c r="C630" s="115">
        <v>449</v>
      </c>
    </row>
    <row r="631" spans="1:3" s="109" customFormat="1" ht="16.5" customHeight="1">
      <c r="A631" s="116">
        <v>2081003</v>
      </c>
      <c r="B631" s="116" t="s">
        <v>837</v>
      </c>
      <c r="C631" s="115">
        <v>0</v>
      </c>
    </row>
    <row r="632" spans="1:3" s="109" customFormat="1" ht="16.5" customHeight="1">
      <c r="A632" s="116">
        <v>2081004</v>
      </c>
      <c r="B632" s="116" t="s">
        <v>838</v>
      </c>
      <c r="C632" s="115">
        <v>0</v>
      </c>
    </row>
    <row r="633" spans="1:3" s="109" customFormat="1" ht="16.5" customHeight="1">
      <c r="A633" s="116">
        <v>2081005</v>
      </c>
      <c r="B633" s="116" t="s">
        <v>839</v>
      </c>
      <c r="C633" s="115">
        <v>50</v>
      </c>
    </row>
    <row r="634" spans="1:3" s="109" customFormat="1" ht="16.5" customHeight="1">
      <c r="A634" s="116">
        <v>2081099</v>
      </c>
      <c r="B634" s="116" t="s">
        <v>840</v>
      </c>
      <c r="C634" s="115">
        <v>0</v>
      </c>
    </row>
    <row r="635" spans="1:3" s="109" customFormat="1" ht="16.5" customHeight="1">
      <c r="A635" s="116">
        <v>20811</v>
      </c>
      <c r="B635" s="114" t="s">
        <v>841</v>
      </c>
      <c r="C635" s="115">
        <f>SUM(C636:C643)</f>
        <v>257</v>
      </c>
    </row>
    <row r="636" spans="1:3" s="109" customFormat="1" ht="16.5" customHeight="1">
      <c r="A636" s="116">
        <v>2081101</v>
      </c>
      <c r="B636" s="116" t="s">
        <v>406</v>
      </c>
      <c r="C636" s="115">
        <v>0</v>
      </c>
    </row>
    <row r="637" spans="1:3" s="109" customFormat="1" ht="16.5" customHeight="1">
      <c r="A637" s="116">
        <v>2081102</v>
      </c>
      <c r="B637" s="116" t="s">
        <v>407</v>
      </c>
      <c r="C637" s="115">
        <v>0</v>
      </c>
    </row>
    <row r="638" spans="1:3" s="109" customFormat="1" ht="16.5" customHeight="1">
      <c r="A638" s="116">
        <v>2081103</v>
      </c>
      <c r="B638" s="116" t="s">
        <v>408</v>
      </c>
      <c r="C638" s="115">
        <v>0</v>
      </c>
    </row>
    <row r="639" spans="1:3" s="109" customFormat="1" ht="16.5" customHeight="1">
      <c r="A639" s="116">
        <v>2081104</v>
      </c>
      <c r="B639" s="116" t="s">
        <v>842</v>
      </c>
      <c r="C639" s="115">
        <v>5</v>
      </c>
    </row>
    <row r="640" spans="1:3" s="109" customFormat="1" ht="16.5" customHeight="1">
      <c r="A640" s="116">
        <v>2081105</v>
      </c>
      <c r="B640" s="116" t="s">
        <v>843</v>
      </c>
      <c r="C640" s="115">
        <v>1</v>
      </c>
    </row>
    <row r="641" spans="1:3" s="109" customFormat="1" ht="16.5" customHeight="1">
      <c r="A641" s="116">
        <v>2081106</v>
      </c>
      <c r="B641" s="116" t="s">
        <v>844</v>
      </c>
      <c r="C641" s="115">
        <v>0</v>
      </c>
    </row>
    <row r="642" spans="1:3" s="109" customFormat="1" ht="16.5" customHeight="1">
      <c r="A642" s="116">
        <v>2081107</v>
      </c>
      <c r="B642" s="116" t="s">
        <v>845</v>
      </c>
      <c r="C642" s="115">
        <v>21</v>
      </c>
    </row>
    <row r="643" spans="1:3" s="109" customFormat="1" ht="16.5" customHeight="1">
      <c r="A643" s="116">
        <v>2081199</v>
      </c>
      <c r="B643" s="116" t="s">
        <v>846</v>
      </c>
      <c r="C643" s="115">
        <v>230</v>
      </c>
    </row>
    <row r="644" spans="1:3" s="109" customFormat="1" ht="16.5" customHeight="1">
      <c r="A644" s="116">
        <v>20816</v>
      </c>
      <c r="B644" s="114" t="s">
        <v>847</v>
      </c>
      <c r="C644" s="115">
        <f>SUM(C645:C648)</f>
        <v>0</v>
      </c>
    </row>
    <row r="645" spans="1:3" s="109" customFormat="1" ht="16.5" customHeight="1">
      <c r="A645" s="116">
        <v>2081601</v>
      </c>
      <c r="B645" s="116" t="s">
        <v>406</v>
      </c>
      <c r="C645" s="115">
        <v>0</v>
      </c>
    </row>
    <row r="646" spans="1:3" s="109" customFormat="1" ht="16.5" customHeight="1">
      <c r="A646" s="116">
        <v>2081602</v>
      </c>
      <c r="B646" s="116" t="s">
        <v>407</v>
      </c>
      <c r="C646" s="115">
        <v>0</v>
      </c>
    </row>
    <row r="647" spans="1:3" s="109" customFormat="1" ht="16.5" customHeight="1">
      <c r="A647" s="116">
        <v>2081603</v>
      </c>
      <c r="B647" s="116" t="s">
        <v>408</v>
      </c>
      <c r="C647" s="115">
        <v>0</v>
      </c>
    </row>
    <row r="648" spans="1:3" s="109" customFormat="1" ht="16.5" customHeight="1">
      <c r="A648" s="116">
        <v>2081699</v>
      </c>
      <c r="B648" s="116" t="s">
        <v>848</v>
      </c>
      <c r="C648" s="115">
        <v>0</v>
      </c>
    </row>
    <row r="649" spans="1:3" s="109" customFormat="1" ht="16.5" customHeight="1">
      <c r="A649" s="116">
        <v>20819</v>
      </c>
      <c r="B649" s="114" t="s">
        <v>849</v>
      </c>
      <c r="C649" s="115">
        <f>SUM(C650:C651)</f>
        <v>357</v>
      </c>
    </row>
    <row r="650" spans="1:3" s="109" customFormat="1" ht="16.5" customHeight="1">
      <c r="A650" s="116">
        <v>2081901</v>
      </c>
      <c r="B650" s="116" t="s">
        <v>850</v>
      </c>
      <c r="C650" s="115">
        <v>3</v>
      </c>
    </row>
    <row r="651" spans="1:3" s="109" customFormat="1" ht="16.5" customHeight="1">
      <c r="A651" s="116">
        <v>2081902</v>
      </c>
      <c r="B651" s="116" t="s">
        <v>851</v>
      </c>
      <c r="C651" s="115">
        <v>354</v>
      </c>
    </row>
    <row r="652" spans="1:3" s="109" customFormat="1" ht="16.5" customHeight="1">
      <c r="A652" s="116">
        <v>20820</v>
      </c>
      <c r="B652" s="114" t="s">
        <v>852</v>
      </c>
      <c r="C652" s="115">
        <f>SUM(C653:C654)</f>
        <v>0</v>
      </c>
    </row>
    <row r="653" spans="1:3" s="109" customFormat="1" ht="16.5" customHeight="1">
      <c r="A653" s="116">
        <v>2082001</v>
      </c>
      <c r="B653" s="116" t="s">
        <v>853</v>
      </c>
      <c r="C653" s="115">
        <v>0</v>
      </c>
    </row>
    <row r="654" spans="1:3" s="109" customFormat="1" ht="16.5" customHeight="1">
      <c r="A654" s="116">
        <v>2082002</v>
      </c>
      <c r="B654" s="116" t="s">
        <v>854</v>
      </c>
      <c r="C654" s="115">
        <v>0</v>
      </c>
    </row>
    <row r="655" spans="1:3" s="109" customFormat="1" ht="16.5" customHeight="1">
      <c r="A655" s="116">
        <v>20821</v>
      </c>
      <c r="B655" s="114" t="s">
        <v>855</v>
      </c>
      <c r="C655" s="115">
        <f>SUM(C656:C657)</f>
        <v>43</v>
      </c>
    </row>
    <row r="656" spans="1:3" s="109" customFormat="1" ht="16.5" customHeight="1">
      <c r="A656" s="116">
        <v>2082101</v>
      </c>
      <c r="B656" s="116" t="s">
        <v>856</v>
      </c>
      <c r="C656" s="115">
        <v>0</v>
      </c>
    </row>
    <row r="657" spans="1:3" s="109" customFormat="1" ht="16.5" customHeight="1">
      <c r="A657" s="116">
        <v>2082102</v>
      </c>
      <c r="B657" s="116" t="s">
        <v>857</v>
      </c>
      <c r="C657" s="115">
        <v>43</v>
      </c>
    </row>
    <row r="658" spans="1:3" s="109" customFormat="1" ht="16.5" customHeight="1">
      <c r="A658" s="116">
        <v>20824</v>
      </c>
      <c r="B658" s="114" t="s">
        <v>858</v>
      </c>
      <c r="C658" s="115">
        <f>SUM(C659:C660)</f>
        <v>0</v>
      </c>
    </row>
    <row r="659" spans="1:3" s="109" customFormat="1" ht="16.5" customHeight="1">
      <c r="A659" s="116">
        <v>2082401</v>
      </c>
      <c r="B659" s="116" t="s">
        <v>859</v>
      </c>
      <c r="C659" s="115">
        <v>0</v>
      </c>
    </row>
    <row r="660" spans="1:3" s="109" customFormat="1" ht="16.5" customHeight="1">
      <c r="A660" s="116">
        <v>2082402</v>
      </c>
      <c r="B660" s="116" t="s">
        <v>860</v>
      </c>
      <c r="C660" s="115">
        <v>0</v>
      </c>
    </row>
    <row r="661" spans="1:3" s="109" customFormat="1" ht="16.5" customHeight="1">
      <c r="A661" s="116">
        <v>20825</v>
      </c>
      <c r="B661" s="114" t="s">
        <v>861</v>
      </c>
      <c r="C661" s="115">
        <f>SUM(C662:C663)</f>
        <v>69</v>
      </c>
    </row>
    <row r="662" spans="1:3" s="109" customFormat="1" ht="16.5" customHeight="1">
      <c r="A662" s="116">
        <v>2082501</v>
      </c>
      <c r="B662" s="116" t="s">
        <v>862</v>
      </c>
      <c r="C662" s="115">
        <v>0</v>
      </c>
    </row>
    <row r="663" spans="1:3" s="109" customFormat="1" ht="16.5" customHeight="1">
      <c r="A663" s="116">
        <v>2082502</v>
      </c>
      <c r="B663" s="116" t="s">
        <v>863</v>
      </c>
      <c r="C663" s="115">
        <v>69</v>
      </c>
    </row>
    <row r="664" spans="1:3" s="109" customFormat="1" ht="16.5" customHeight="1">
      <c r="A664" s="116">
        <v>20826</v>
      </c>
      <c r="B664" s="114" t="s">
        <v>864</v>
      </c>
      <c r="C664" s="115">
        <f>SUM(C665:C667)</f>
        <v>2851</v>
      </c>
    </row>
    <row r="665" spans="1:3" s="109" customFormat="1" ht="16.5" customHeight="1">
      <c r="A665" s="116">
        <v>2082601</v>
      </c>
      <c r="B665" s="116" t="s">
        <v>865</v>
      </c>
      <c r="C665" s="115">
        <v>0</v>
      </c>
    </row>
    <row r="666" spans="1:3" s="109" customFormat="1" ht="16.5" customHeight="1">
      <c r="A666" s="116">
        <v>2082602</v>
      </c>
      <c r="B666" s="116" t="s">
        <v>866</v>
      </c>
      <c r="C666" s="115">
        <v>2851</v>
      </c>
    </row>
    <row r="667" spans="1:3" s="109" customFormat="1" ht="16.5" customHeight="1">
      <c r="A667" s="116">
        <v>2082699</v>
      </c>
      <c r="B667" s="116" t="s">
        <v>867</v>
      </c>
      <c r="C667" s="115">
        <v>0</v>
      </c>
    </row>
    <row r="668" spans="1:3" s="109" customFormat="1" ht="16.5" customHeight="1">
      <c r="A668" s="116">
        <v>20827</v>
      </c>
      <c r="B668" s="114" t="s">
        <v>868</v>
      </c>
      <c r="C668" s="115">
        <f>SUM(C669:C672)</f>
        <v>0</v>
      </c>
    </row>
    <row r="669" spans="1:3" s="109" customFormat="1" ht="16.5" customHeight="1">
      <c r="A669" s="116">
        <v>2082701</v>
      </c>
      <c r="B669" s="116" t="s">
        <v>869</v>
      </c>
      <c r="C669" s="115">
        <v>0</v>
      </c>
    </row>
    <row r="670" spans="1:3" s="109" customFormat="1" ht="16.5" customHeight="1">
      <c r="A670" s="116">
        <v>2082702</v>
      </c>
      <c r="B670" s="116" t="s">
        <v>870</v>
      </c>
      <c r="C670" s="115">
        <v>0</v>
      </c>
    </row>
    <row r="671" spans="1:3" s="109" customFormat="1" ht="16.5" customHeight="1">
      <c r="A671" s="116">
        <v>2082703</v>
      </c>
      <c r="B671" s="116" t="s">
        <v>871</v>
      </c>
      <c r="C671" s="115">
        <v>0</v>
      </c>
    </row>
    <row r="672" spans="1:3" s="109" customFormat="1" ht="16.5" customHeight="1">
      <c r="A672" s="116">
        <v>2082799</v>
      </c>
      <c r="B672" s="116" t="s">
        <v>872</v>
      </c>
      <c r="C672" s="115">
        <v>0</v>
      </c>
    </row>
    <row r="673" spans="1:3" s="109" customFormat="1" ht="16.5" customHeight="1">
      <c r="A673" s="116">
        <v>20828</v>
      </c>
      <c r="B673" s="114" t="s">
        <v>873</v>
      </c>
      <c r="C673" s="115">
        <f>SUM(C674:C680)</f>
        <v>8</v>
      </c>
    </row>
    <row r="674" spans="1:3" s="109" customFormat="1" ht="16.5" customHeight="1">
      <c r="A674" s="116">
        <v>2082801</v>
      </c>
      <c r="B674" s="116" t="s">
        <v>406</v>
      </c>
      <c r="C674" s="115">
        <v>0</v>
      </c>
    </row>
    <row r="675" spans="1:3" s="109" customFormat="1" ht="16.5" customHeight="1">
      <c r="A675" s="116">
        <v>2082802</v>
      </c>
      <c r="B675" s="116" t="s">
        <v>407</v>
      </c>
      <c r="C675" s="115">
        <v>0</v>
      </c>
    </row>
    <row r="676" spans="1:3" s="109" customFormat="1" ht="16.5" customHeight="1">
      <c r="A676" s="116">
        <v>2082803</v>
      </c>
      <c r="B676" s="116" t="s">
        <v>408</v>
      </c>
      <c r="C676" s="115">
        <v>0</v>
      </c>
    </row>
    <row r="677" spans="1:3" s="109" customFormat="1" ht="16.5" customHeight="1">
      <c r="A677" s="116">
        <v>2082804</v>
      </c>
      <c r="B677" s="116" t="s">
        <v>874</v>
      </c>
      <c r="C677" s="115">
        <v>8</v>
      </c>
    </row>
    <row r="678" spans="1:3" s="109" customFormat="1" ht="16.5" customHeight="1">
      <c r="A678" s="116">
        <v>2082805</v>
      </c>
      <c r="B678" s="116" t="s">
        <v>875</v>
      </c>
      <c r="C678" s="115">
        <v>0</v>
      </c>
    </row>
    <row r="679" spans="1:3" s="109" customFormat="1" ht="16.5" customHeight="1">
      <c r="A679" s="116">
        <v>2082850</v>
      </c>
      <c r="B679" s="116" t="s">
        <v>415</v>
      </c>
      <c r="C679" s="115">
        <v>0</v>
      </c>
    </row>
    <row r="680" spans="1:3" s="109" customFormat="1" ht="16.5" customHeight="1">
      <c r="A680" s="116">
        <v>2082899</v>
      </c>
      <c r="B680" s="116" t="s">
        <v>876</v>
      </c>
      <c r="C680" s="115">
        <v>0</v>
      </c>
    </row>
    <row r="681" spans="1:3" s="109" customFormat="1" ht="16.5" customHeight="1">
      <c r="A681" s="116">
        <v>20899</v>
      </c>
      <c r="B681" s="114" t="s">
        <v>877</v>
      </c>
      <c r="C681" s="115">
        <f>C682</f>
        <v>555</v>
      </c>
    </row>
    <row r="682" spans="1:3" s="109" customFormat="1" ht="16.5" customHeight="1">
      <c r="A682" s="116">
        <v>2089901</v>
      </c>
      <c r="B682" s="116" t="s">
        <v>878</v>
      </c>
      <c r="C682" s="115">
        <v>555</v>
      </c>
    </row>
    <row r="683" spans="1:3" s="109" customFormat="1" ht="16.5" customHeight="1">
      <c r="A683" s="116">
        <v>210</v>
      </c>
      <c r="B683" s="114" t="s">
        <v>232</v>
      </c>
      <c r="C683" s="115">
        <f>SUM(C684,C689,C702,C706,C718,C721,C725,C730,C734,C738,C741,C750,C752)</f>
        <v>12340</v>
      </c>
    </row>
    <row r="684" spans="1:3" s="109" customFormat="1" ht="16.5" customHeight="1">
      <c r="A684" s="116">
        <v>21001</v>
      </c>
      <c r="B684" s="114" t="s">
        <v>879</v>
      </c>
      <c r="C684" s="115">
        <f>SUM(C685:C688)</f>
        <v>159</v>
      </c>
    </row>
    <row r="685" spans="1:3" s="109" customFormat="1" ht="16.5" customHeight="1">
      <c r="A685" s="116">
        <v>2100101</v>
      </c>
      <c r="B685" s="116" t="s">
        <v>406</v>
      </c>
      <c r="C685" s="115">
        <v>0</v>
      </c>
    </row>
    <row r="686" spans="1:3" s="109" customFormat="1" ht="16.5" customHeight="1">
      <c r="A686" s="116">
        <v>2100102</v>
      </c>
      <c r="B686" s="116" t="s">
        <v>407</v>
      </c>
      <c r="C686" s="115">
        <v>28</v>
      </c>
    </row>
    <row r="687" spans="1:3" s="109" customFormat="1" ht="16.5" customHeight="1">
      <c r="A687" s="116">
        <v>2100103</v>
      </c>
      <c r="B687" s="116" t="s">
        <v>408</v>
      </c>
      <c r="C687" s="115">
        <v>0</v>
      </c>
    </row>
    <row r="688" spans="1:3" s="109" customFormat="1" ht="16.5" customHeight="1">
      <c r="A688" s="116">
        <v>2100199</v>
      </c>
      <c r="B688" s="116" t="s">
        <v>880</v>
      </c>
      <c r="C688" s="115">
        <v>131</v>
      </c>
    </row>
    <row r="689" spans="1:3" s="109" customFormat="1" ht="16.5" customHeight="1">
      <c r="A689" s="116">
        <v>21002</v>
      </c>
      <c r="B689" s="114" t="s">
        <v>881</v>
      </c>
      <c r="C689" s="115">
        <f>SUM(C690:C701)</f>
        <v>0</v>
      </c>
    </row>
    <row r="690" spans="1:3" s="109" customFormat="1" ht="16.5" customHeight="1">
      <c r="A690" s="116">
        <v>2100201</v>
      </c>
      <c r="B690" s="116" t="s">
        <v>882</v>
      </c>
      <c r="C690" s="115">
        <v>0</v>
      </c>
    </row>
    <row r="691" spans="1:3" s="109" customFormat="1" ht="16.5" customHeight="1">
      <c r="A691" s="116">
        <v>2100202</v>
      </c>
      <c r="B691" s="116" t="s">
        <v>883</v>
      </c>
      <c r="C691" s="115">
        <v>0</v>
      </c>
    </row>
    <row r="692" spans="1:3" s="109" customFormat="1" ht="16.5" customHeight="1">
      <c r="A692" s="116">
        <v>2100203</v>
      </c>
      <c r="B692" s="116" t="s">
        <v>884</v>
      </c>
      <c r="C692" s="115">
        <v>0</v>
      </c>
    </row>
    <row r="693" spans="1:3" s="109" customFormat="1" ht="16.5" customHeight="1">
      <c r="A693" s="116">
        <v>2100204</v>
      </c>
      <c r="B693" s="116" t="s">
        <v>885</v>
      </c>
      <c r="C693" s="115">
        <v>0</v>
      </c>
    </row>
    <row r="694" spans="1:3" s="109" customFormat="1" ht="16.5" customHeight="1">
      <c r="A694" s="116">
        <v>2100205</v>
      </c>
      <c r="B694" s="116" t="s">
        <v>886</v>
      </c>
      <c r="C694" s="115">
        <v>0</v>
      </c>
    </row>
    <row r="695" spans="1:3" s="109" customFormat="1" ht="16.5" customHeight="1">
      <c r="A695" s="116">
        <v>2100206</v>
      </c>
      <c r="B695" s="116" t="s">
        <v>887</v>
      </c>
      <c r="C695" s="115">
        <v>0</v>
      </c>
    </row>
    <row r="696" spans="1:3" s="109" customFormat="1" ht="16.5" customHeight="1">
      <c r="A696" s="116">
        <v>2100207</v>
      </c>
      <c r="B696" s="116" t="s">
        <v>888</v>
      </c>
      <c r="C696" s="115">
        <v>0</v>
      </c>
    </row>
    <row r="697" spans="1:3" s="109" customFormat="1" ht="16.5" customHeight="1">
      <c r="A697" s="116">
        <v>2100208</v>
      </c>
      <c r="B697" s="116" t="s">
        <v>889</v>
      </c>
      <c r="C697" s="115">
        <v>0</v>
      </c>
    </row>
    <row r="698" spans="1:3" s="109" customFormat="1" ht="16.5" customHeight="1">
      <c r="A698" s="116">
        <v>2100209</v>
      </c>
      <c r="B698" s="116" t="s">
        <v>890</v>
      </c>
      <c r="C698" s="115">
        <v>0</v>
      </c>
    </row>
    <row r="699" spans="1:3" s="109" customFormat="1" ht="16.5" customHeight="1">
      <c r="A699" s="116">
        <v>2100210</v>
      </c>
      <c r="B699" s="116" t="s">
        <v>891</v>
      </c>
      <c r="C699" s="115">
        <v>0</v>
      </c>
    </row>
    <row r="700" spans="1:3" s="109" customFormat="1" ht="16.5" customHeight="1">
      <c r="A700" s="116">
        <v>2100211</v>
      </c>
      <c r="B700" s="116" t="s">
        <v>892</v>
      </c>
      <c r="C700" s="115">
        <v>0</v>
      </c>
    </row>
    <row r="701" spans="1:3" s="109" customFormat="1" ht="16.5" customHeight="1">
      <c r="A701" s="116">
        <v>2100299</v>
      </c>
      <c r="B701" s="116" t="s">
        <v>893</v>
      </c>
      <c r="C701" s="115">
        <v>0</v>
      </c>
    </row>
    <row r="702" spans="1:3" s="109" customFormat="1" ht="16.5" customHeight="1">
      <c r="A702" s="116">
        <v>21003</v>
      </c>
      <c r="B702" s="114" t="s">
        <v>894</v>
      </c>
      <c r="C702" s="115">
        <f>SUM(C703:C705)</f>
        <v>1117</v>
      </c>
    </row>
    <row r="703" spans="1:3" s="109" customFormat="1" ht="16.5" customHeight="1">
      <c r="A703" s="116">
        <v>2100301</v>
      </c>
      <c r="B703" s="116" t="s">
        <v>895</v>
      </c>
      <c r="C703" s="115">
        <v>0</v>
      </c>
    </row>
    <row r="704" spans="1:3" s="109" customFormat="1" ht="16.5" customHeight="1">
      <c r="A704" s="116">
        <v>2100302</v>
      </c>
      <c r="B704" s="116" t="s">
        <v>896</v>
      </c>
      <c r="C704" s="115">
        <v>939</v>
      </c>
    </row>
    <row r="705" spans="1:3" s="109" customFormat="1" ht="16.5" customHeight="1">
      <c r="A705" s="116">
        <v>2100399</v>
      </c>
      <c r="B705" s="116" t="s">
        <v>897</v>
      </c>
      <c r="C705" s="115">
        <v>178</v>
      </c>
    </row>
    <row r="706" spans="1:3" s="109" customFormat="1" ht="16.5" customHeight="1">
      <c r="A706" s="116">
        <v>21004</v>
      </c>
      <c r="B706" s="114" t="s">
        <v>898</v>
      </c>
      <c r="C706" s="115">
        <f>SUM(C707:C717)</f>
        <v>1355</v>
      </c>
    </row>
    <row r="707" spans="1:3" s="109" customFormat="1" ht="16.5" customHeight="1">
      <c r="A707" s="116">
        <v>2100401</v>
      </c>
      <c r="B707" s="116" t="s">
        <v>899</v>
      </c>
      <c r="C707" s="115">
        <v>0</v>
      </c>
    </row>
    <row r="708" spans="1:3" s="109" customFormat="1" ht="16.5" customHeight="1">
      <c r="A708" s="116">
        <v>2100402</v>
      </c>
      <c r="B708" s="116" t="s">
        <v>900</v>
      </c>
      <c r="C708" s="115">
        <v>0</v>
      </c>
    </row>
    <row r="709" spans="1:3" s="109" customFormat="1" ht="16.5" customHeight="1">
      <c r="A709" s="116">
        <v>2100403</v>
      </c>
      <c r="B709" s="116" t="s">
        <v>901</v>
      </c>
      <c r="C709" s="115">
        <v>0</v>
      </c>
    </row>
    <row r="710" spans="1:3" s="109" customFormat="1" ht="16.5" customHeight="1">
      <c r="A710" s="116">
        <v>2100404</v>
      </c>
      <c r="B710" s="116" t="s">
        <v>902</v>
      </c>
      <c r="C710" s="115">
        <v>0</v>
      </c>
    </row>
    <row r="711" spans="1:3" s="109" customFormat="1" ht="16.5" customHeight="1">
      <c r="A711" s="116">
        <v>2100405</v>
      </c>
      <c r="B711" s="116" t="s">
        <v>903</v>
      </c>
      <c r="C711" s="115">
        <v>0</v>
      </c>
    </row>
    <row r="712" spans="1:3" s="109" customFormat="1" ht="16.5" customHeight="1">
      <c r="A712" s="116">
        <v>2100406</v>
      </c>
      <c r="B712" s="116" t="s">
        <v>904</v>
      </c>
      <c r="C712" s="115">
        <v>0</v>
      </c>
    </row>
    <row r="713" spans="1:3" s="109" customFormat="1" ht="16.5" customHeight="1">
      <c r="A713" s="116">
        <v>2100407</v>
      </c>
      <c r="B713" s="116" t="s">
        <v>905</v>
      </c>
      <c r="C713" s="115">
        <v>0</v>
      </c>
    </row>
    <row r="714" spans="1:3" s="109" customFormat="1" ht="16.5" customHeight="1">
      <c r="A714" s="116">
        <v>2100408</v>
      </c>
      <c r="B714" s="116" t="s">
        <v>906</v>
      </c>
      <c r="C714" s="115">
        <v>999</v>
      </c>
    </row>
    <row r="715" spans="1:3" s="109" customFormat="1" ht="16.5" customHeight="1">
      <c r="A715" s="116">
        <v>2100409</v>
      </c>
      <c r="B715" s="116" t="s">
        <v>907</v>
      </c>
      <c r="C715" s="115">
        <v>48</v>
      </c>
    </row>
    <row r="716" spans="1:3" s="109" customFormat="1" ht="16.5" customHeight="1">
      <c r="A716" s="116">
        <v>2100410</v>
      </c>
      <c r="B716" s="116" t="s">
        <v>908</v>
      </c>
      <c r="C716" s="115">
        <v>0</v>
      </c>
    </row>
    <row r="717" spans="1:3" s="109" customFormat="1" ht="16.5" customHeight="1">
      <c r="A717" s="116">
        <v>2100499</v>
      </c>
      <c r="B717" s="116" t="s">
        <v>909</v>
      </c>
      <c r="C717" s="115">
        <v>308</v>
      </c>
    </row>
    <row r="718" spans="1:3" s="109" customFormat="1" ht="16.5" customHeight="1">
      <c r="A718" s="116">
        <v>21006</v>
      </c>
      <c r="B718" s="114" t="s">
        <v>910</v>
      </c>
      <c r="C718" s="115">
        <f>SUM(C719:C720)</f>
        <v>0</v>
      </c>
    </row>
    <row r="719" spans="1:3" s="109" customFormat="1" ht="16.5" customHeight="1">
      <c r="A719" s="116">
        <v>2100601</v>
      </c>
      <c r="B719" s="116" t="s">
        <v>911</v>
      </c>
      <c r="C719" s="115">
        <v>0</v>
      </c>
    </row>
    <row r="720" spans="1:3" s="109" customFormat="1" ht="16.5" customHeight="1">
      <c r="A720" s="116">
        <v>2100699</v>
      </c>
      <c r="B720" s="116" t="s">
        <v>912</v>
      </c>
      <c r="C720" s="115">
        <v>0</v>
      </c>
    </row>
    <row r="721" spans="1:3" s="109" customFormat="1" ht="16.5" customHeight="1">
      <c r="A721" s="116">
        <v>21007</v>
      </c>
      <c r="B721" s="114" t="s">
        <v>913</v>
      </c>
      <c r="C721" s="115">
        <f>SUM(C722:C724)</f>
        <v>783</v>
      </c>
    </row>
    <row r="722" spans="1:3" s="109" customFormat="1" ht="16.5" customHeight="1">
      <c r="A722" s="116">
        <v>2100716</v>
      </c>
      <c r="B722" s="116" t="s">
        <v>914</v>
      </c>
      <c r="C722" s="115">
        <v>2</v>
      </c>
    </row>
    <row r="723" spans="1:3" s="109" customFormat="1" ht="16.5" customHeight="1">
      <c r="A723" s="116">
        <v>2100717</v>
      </c>
      <c r="B723" s="116" t="s">
        <v>915</v>
      </c>
      <c r="C723" s="115">
        <v>376</v>
      </c>
    </row>
    <row r="724" spans="1:3" s="109" customFormat="1" ht="16.5" customHeight="1">
      <c r="A724" s="116">
        <v>2100799</v>
      </c>
      <c r="B724" s="116" t="s">
        <v>916</v>
      </c>
      <c r="C724" s="115">
        <v>405</v>
      </c>
    </row>
    <row r="725" spans="1:3" s="109" customFormat="1" ht="16.5" customHeight="1">
      <c r="A725" s="116">
        <v>21011</v>
      </c>
      <c r="B725" s="114" t="s">
        <v>917</v>
      </c>
      <c r="C725" s="115">
        <f>SUM(C726:C729)</f>
        <v>1021</v>
      </c>
    </row>
    <row r="726" spans="1:3" s="109" customFormat="1" ht="16.5" customHeight="1">
      <c r="A726" s="116">
        <v>2101101</v>
      </c>
      <c r="B726" s="116" t="s">
        <v>918</v>
      </c>
      <c r="C726" s="115">
        <v>1021</v>
      </c>
    </row>
    <row r="727" spans="1:3" s="109" customFormat="1" ht="16.5" customHeight="1">
      <c r="A727" s="116">
        <v>2101102</v>
      </c>
      <c r="B727" s="116" t="s">
        <v>919</v>
      </c>
      <c r="C727" s="115">
        <v>0</v>
      </c>
    </row>
    <row r="728" spans="1:3" s="109" customFormat="1" ht="16.5" customHeight="1">
      <c r="A728" s="116">
        <v>2101103</v>
      </c>
      <c r="B728" s="116" t="s">
        <v>920</v>
      </c>
      <c r="C728" s="115">
        <v>0</v>
      </c>
    </row>
    <row r="729" spans="1:3" s="109" customFormat="1" ht="16.5" customHeight="1">
      <c r="A729" s="116">
        <v>2101199</v>
      </c>
      <c r="B729" s="116" t="s">
        <v>921</v>
      </c>
      <c r="C729" s="115">
        <v>0</v>
      </c>
    </row>
    <row r="730" spans="1:3" s="109" customFormat="1" ht="16.5" customHeight="1">
      <c r="A730" s="116">
        <v>21012</v>
      </c>
      <c r="B730" s="114" t="s">
        <v>922</v>
      </c>
      <c r="C730" s="115">
        <f>SUM(C731:C733)</f>
        <v>6751</v>
      </c>
    </row>
    <row r="731" spans="1:3" s="109" customFormat="1" ht="16.5" customHeight="1">
      <c r="A731" s="116">
        <v>2101201</v>
      </c>
      <c r="B731" s="116" t="s">
        <v>923</v>
      </c>
      <c r="C731" s="115">
        <v>0</v>
      </c>
    </row>
    <row r="732" spans="1:3" s="109" customFormat="1" ht="16.5" customHeight="1">
      <c r="A732" s="116">
        <v>2101202</v>
      </c>
      <c r="B732" s="116" t="s">
        <v>924</v>
      </c>
      <c r="C732" s="115">
        <v>6751</v>
      </c>
    </row>
    <row r="733" spans="1:3" s="109" customFormat="1" ht="16.5" customHeight="1">
      <c r="A733" s="116">
        <v>2101299</v>
      </c>
      <c r="B733" s="116" t="s">
        <v>925</v>
      </c>
      <c r="C733" s="115">
        <v>0</v>
      </c>
    </row>
    <row r="734" spans="1:3" s="109" customFormat="1" ht="16.5" customHeight="1">
      <c r="A734" s="116">
        <v>21013</v>
      </c>
      <c r="B734" s="114" t="s">
        <v>926</v>
      </c>
      <c r="C734" s="115">
        <f>SUM(C735:C737)</f>
        <v>170</v>
      </c>
    </row>
    <row r="735" spans="1:3" s="109" customFormat="1" ht="16.5" customHeight="1">
      <c r="A735" s="116">
        <v>2101301</v>
      </c>
      <c r="B735" s="116" t="s">
        <v>927</v>
      </c>
      <c r="C735" s="115">
        <v>170</v>
      </c>
    </row>
    <row r="736" spans="1:3" s="109" customFormat="1" ht="16.5" customHeight="1">
      <c r="A736" s="116">
        <v>2101302</v>
      </c>
      <c r="B736" s="116" t="s">
        <v>928</v>
      </c>
      <c r="C736" s="115">
        <v>0</v>
      </c>
    </row>
    <row r="737" spans="1:3" s="109" customFormat="1" ht="16.5" customHeight="1">
      <c r="A737" s="116">
        <v>2101399</v>
      </c>
      <c r="B737" s="116" t="s">
        <v>929</v>
      </c>
      <c r="C737" s="115">
        <v>0</v>
      </c>
    </row>
    <row r="738" spans="1:3" s="109" customFormat="1" ht="16.5" customHeight="1">
      <c r="A738" s="116">
        <v>21014</v>
      </c>
      <c r="B738" s="114" t="s">
        <v>930</v>
      </c>
      <c r="C738" s="115">
        <f>SUM(C739:C740)</f>
        <v>26</v>
      </c>
    </row>
    <row r="739" spans="1:3" s="109" customFormat="1" ht="16.5" customHeight="1">
      <c r="A739" s="116">
        <v>2101401</v>
      </c>
      <c r="B739" s="116" t="s">
        <v>931</v>
      </c>
      <c r="C739" s="115">
        <v>26</v>
      </c>
    </row>
    <row r="740" spans="1:3" s="109" customFormat="1" ht="16.5" customHeight="1">
      <c r="A740" s="116">
        <v>2101499</v>
      </c>
      <c r="B740" s="116" t="s">
        <v>932</v>
      </c>
      <c r="C740" s="115">
        <v>0</v>
      </c>
    </row>
    <row r="741" spans="1:3" s="109" customFormat="1" ht="16.5" customHeight="1">
      <c r="A741" s="116">
        <v>21015</v>
      </c>
      <c r="B741" s="114" t="s">
        <v>933</v>
      </c>
      <c r="C741" s="115">
        <f>SUM(C742:C749)</f>
        <v>5</v>
      </c>
    </row>
    <row r="742" spans="1:3" s="109" customFormat="1" ht="16.5" customHeight="1">
      <c r="A742" s="116">
        <v>2101501</v>
      </c>
      <c r="B742" s="116" t="s">
        <v>406</v>
      </c>
      <c r="C742" s="115">
        <v>0</v>
      </c>
    </row>
    <row r="743" spans="1:3" s="109" customFormat="1" ht="16.5" customHeight="1">
      <c r="A743" s="116">
        <v>2101502</v>
      </c>
      <c r="B743" s="116" t="s">
        <v>407</v>
      </c>
      <c r="C743" s="115">
        <v>0</v>
      </c>
    </row>
    <row r="744" spans="1:3" s="109" customFormat="1" ht="16.5" customHeight="1">
      <c r="A744" s="116">
        <v>2101503</v>
      </c>
      <c r="B744" s="116" t="s">
        <v>408</v>
      </c>
      <c r="C744" s="115">
        <v>0</v>
      </c>
    </row>
    <row r="745" spans="1:3" s="109" customFormat="1" ht="16.5" customHeight="1">
      <c r="A745" s="116">
        <v>2101504</v>
      </c>
      <c r="B745" s="116" t="s">
        <v>446</v>
      </c>
      <c r="C745" s="115">
        <v>0</v>
      </c>
    </row>
    <row r="746" spans="1:3" s="109" customFormat="1" ht="16.5" customHeight="1">
      <c r="A746" s="116">
        <v>2101505</v>
      </c>
      <c r="B746" s="116" t="s">
        <v>934</v>
      </c>
      <c r="C746" s="115">
        <v>0</v>
      </c>
    </row>
    <row r="747" spans="1:3" s="109" customFormat="1" ht="16.5" customHeight="1">
      <c r="A747" s="116">
        <v>2101506</v>
      </c>
      <c r="B747" s="116" t="s">
        <v>935</v>
      </c>
      <c r="C747" s="115">
        <v>0</v>
      </c>
    </row>
    <row r="748" spans="1:3" s="109" customFormat="1" ht="16.5" customHeight="1">
      <c r="A748" s="116">
        <v>2101550</v>
      </c>
      <c r="B748" s="116" t="s">
        <v>415</v>
      </c>
      <c r="C748" s="115">
        <v>0</v>
      </c>
    </row>
    <row r="749" spans="1:3" s="109" customFormat="1" ht="16.5" customHeight="1">
      <c r="A749" s="116">
        <v>2101599</v>
      </c>
      <c r="B749" s="116" t="s">
        <v>936</v>
      </c>
      <c r="C749" s="115">
        <v>5</v>
      </c>
    </row>
    <row r="750" spans="1:3" s="109" customFormat="1" ht="16.5" customHeight="1">
      <c r="A750" s="116">
        <v>21016</v>
      </c>
      <c r="B750" s="114" t="s">
        <v>937</v>
      </c>
      <c r="C750" s="115">
        <f>C751</f>
        <v>0</v>
      </c>
    </row>
    <row r="751" spans="1:3" s="109" customFormat="1" ht="16.5" customHeight="1">
      <c r="A751" s="116">
        <v>2101601</v>
      </c>
      <c r="B751" s="116" t="s">
        <v>938</v>
      </c>
      <c r="C751" s="115">
        <v>0</v>
      </c>
    </row>
    <row r="752" spans="1:3" s="109" customFormat="1" ht="16.5" customHeight="1">
      <c r="A752" s="116">
        <v>21099</v>
      </c>
      <c r="B752" s="114" t="s">
        <v>939</v>
      </c>
      <c r="C752" s="115">
        <f>C753</f>
        <v>953</v>
      </c>
    </row>
    <row r="753" spans="1:3" s="109" customFormat="1" ht="16.5" customHeight="1">
      <c r="A753" s="116">
        <v>2109901</v>
      </c>
      <c r="B753" s="116" t="s">
        <v>940</v>
      </c>
      <c r="C753" s="115">
        <v>953</v>
      </c>
    </row>
    <row r="754" spans="1:3" s="109" customFormat="1" ht="16.5" customHeight="1">
      <c r="A754" s="116">
        <v>211</v>
      </c>
      <c r="B754" s="114" t="s">
        <v>259</v>
      </c>
      <c r="C754" s="115">
        <f>SUM(C755,C765,C769,C777,C783,C790,C796,C799,C802,C804,C806,C812,C814,C816,C831)</f>
        <v>4236</v>
      </c>
    </row>
    <row r="755" spans="1:3" s="109" customFormat="1" ht="16.5" customHeight="1">
      <c r="A755" s="116">
        <v>21101</v>
      </c>
      <c r="B755" s="114" t="s">
        <v>941</v>
      </c>
      <c r="C755" s="115">
        <f>SUM(C756:C764)</f>
        <v>35</v>
      </c>
    </row>
    <row r="756" spans="1:3" s="109" customFormat="1" ht="16.5" customHeight="1">
      <c r="A756" s="116">
        <v>2110101</v>
      </c>
      <c r="B756" s="116" t="s">
        <v>406</v>
      </c>
      <c r="C756" s="115">
        <v>0</v>
      </c>
    </row>
    <row r="757" spans="1:3" s="109" customFormat="1" ht="16.5" customHeight="1">
      <c r="A757" s="116">
        <v>2110102</v>
      </c>
      <c r="B757" s="116" t="s">
        <v>407</v>
      </c>
      <c r="C757" s="115">
        <v>18</v>
      </c>
    </row>
    <row r="758" spans="1:3" s="109" customFormat="1" ht="16.5" customHeight="1">
      <c r="A758" s="116">
        <v>2110103</v>
      </c>
      <c r="B758" s="116" t="s">
        <v>408</v>
      </c>
      <c r="C758" s="115">
        <v>0</v>
      </c>
    </row>
    <row r="759" spans="1:3" s="109" customFormat="1" ht="16.5" customHeight="1">
      <c r="A759" s="116">
        <v>2110104</v>
      </c>
      <c r="B759" s="116" t="s">
        <v>942</v>
      </c>
      <c r="C759" s="115">
        <v>0</v>
      </c>
    </row>
    <row r="760" spans="1:3" s="109" customFormat="1" ht="16.5" customHeight="1">
      <c r="A760" s="116">
        <v>2110105</v>
      </c>
      <c r="B760" s="116" t="s">
        <v>943</v>
      </c>
      <c r="C760" s="115">
        <v>0</v>
      </c>
    </row>
    <row r="761" spans="1:3" s="109" customFormat="1" ht="16.5" customHeight="1">
      <c r="A761" s="116">
        <v>2110106</v>
      </c>
      <c r="B761" s="116" t="s">
        <v>944</v>
      </c>
      <c r="C761" s="115">
        <v>0</v>
      </c>
    </row>
    <row r="762" spans="1:3" s="109" customFormat="1" ht="16.5" customHeight="1">
      <c r="A762" s="116">
        <v>2110107</v>
      </c>
      <c r="B762" s="116" t="s">
        <v>945</v>
      </c>
      <c r="C762" s="115">
        <v>0</v>
      </c>
    </row>
    <row r="763" spans="1:3" s="109" customFormat="1" ht="16.5" customHeight="1">
      <c r="A763" s="116">
        <v>2110108</v>
      </c>
      <c r="B763" s="116" t="s">
        <v>946</v>
      </c>
      <c r="C763" s="115">
        <v>0</v>
      </c>
    </row>
    <row r="764" spans="1:3" s="109" customFormat="1" ht="16.5" customHeight="1">
      <c r="A764" s="116">
        <v>2110199</v>
      </c>
      <c r="B764" s="116" t="s">
        <v>947</v>
      </c>
      <c r="C764" s="115">
        <v>17</v>
      </c>
    </row>
    <row r="765" spans="1:3" s="109" customFormat="1" ht="16.5" customHeight="1">
      <c r="A765" s="116">
        <v>21102</v>
      </c>
      <c r="B765" s="114" t="s">
        <v>948</v>
      </c>
      <c r="C765" s="115">
        <f>SUM(C766:C768)</f>
        <v>0</v>
      </c>
    </row>
    <row r="766" spans="1:3" s="109" customFormat="1" ht="16.5" customHeight="1">
      <c r="A766" s="116">
        <v>2110203</v>
      </c>
      <c r="B766" s="116" t="s">
        <v>949</v>
      </c>
      <c r="C766" s="115">
        <v>0</v>
      </c>
    </row>
    <row r="767" spans="1:3" s="109" customFormat="1" ht="16.5" customHeight="1">
      <c r="A767" s="116">
        <v>2110204</v>
      </c>
      <c r="B767" s="116" t="s">
        <v>950</v>
      </c>
      <c r="C767" s="115">
        <v>0</v>
      </c>
    </row>
    <row r="768" spans="1:3" s="109" customFormat="1" ht="16.5" customHeight="1">
      <c r="A768" s="116">
        <v>2110299</v>
      </c>
      <c r="B768" s="116" t="s">
        <v>951</v>
      </c>
      <c r="C768" s="115">
        <v>0</v>
      </c>
    </row>
    <row r="769" spans="1:3" s="109" customFormat="1" ht="16.5" customHeight="1">
      <c r="A769" s="116">
        <v>21103</v>
      </c>
      <c r="B769" s="114" t="s">
        <v>952</v>
      </c>
      <c r="C769" s="115">
        <f>SUM(C770:C776)</f>
        <v>954</v>
      </c>
    </row>
    <row r="770" spans="1:3" s="109" customFormat="1" ht="16.5" customHeight="1">
      <c r="A770" s="116">
        <v>2110301</v>
      </c>
      <c r="B770" s="116" t="s">
        <v>953</v>
      </c>
      <c r="C770" s="115">
        <v>857</v>
      </c>
    </row>
    <row r="771" spans="1:3" s="109" customFormat="1" ht="16.5" customHeight="1">
      <c r="A771" s="116">
        <v>2110302</v>
      </c>
      <c r="B771" s="116" t="s">
        <v>954</v>
      </c>
      <c r="C771" s="115">
        <v>13</v>
      </c>
    </row>
    <row r="772" spans="1:3" s="109" customFormat="1" ht="16.5" customHeight="1">
      <c r="A772" s="116">
        <v>2110303</v>
      </c>
      <c r="B772" s="116" t="s">
        <v>955</v>
      </c>
      <c r="C772" s="115">
        <v>0</v>
      </c>
    </row>
    <row r="773" spans="1:3" s="109" customFormat="1" ht="16.5" customHeight="1">
      <c r="A773" s="116">
        <v>2110304</v>
      </c>
      <c r="B773" s="116" t="s">
        <v>956</v>
      </c>
      <c r="C773" s="115">
        <v>0</v>
      </c>
    </row>
    <row r="774" spans="1:3" s="109" customFormat="1" ht="16.5" customHeight="1">
      <c r="A774" s="116">
        <v>2110305</v>
      </c>
      <c r="B774" s="116" t="s">
        <v>957</v>
      </c>
      <c r="C774" s="115">
        <v>0</v>
      </c>
    </row>
    <row r="775" spans="1:3" s="109" customFormat="1" ht="16.5" customHeight="1">
      <c r="A775" s="116">
        <v>2110306</v>
      </c>
      <c r="B775" s="116" t="s">
        <v>958</v>
      </c>
      <c r="C775" s="115">
        <v>0</v>
      </c>
    </row>
    <row r="776" spans="1:3" s="109" customFormat="1" ht="16.5" customHeight="1">
      <c r="A776" s="116">
        <v>2110399</v>
      </c>
      <c r="B776" s="116" t="s">
        <v>959</v>
      </c>
      <c r="C776" s="115">
        <v>84</v>
      </c>
    </row>
    <row r="777" spans="1:3" s="109" customFormat="1" ht="16.5" customHeight="1">
      <c r="A777" s="116">
        <v>21104</v>
      </c>
      <c r="B777" s="114" t="s">
        <v>960</v>
      </c>
      <c r="C777" s="115">
        <f>SUM(C778:C782)</f>
        <v>538</v>
      </c>
    </row>
    <row r="778" spans="1:3" s="109" customFormat="1" ht="16.5" customHeight="1">
      <c r="A778" s="116">
        <v>2110401</v>
      </c>
      <c r="B778" s="116" t="s">
        <v>961</v>
      </c>
      <c r="C778" s="115">
        <v>0</v>
      </c>
    </row>
    <row r="779" spans="1:3" s="109" customFormat="1" ht="16.5" customHeight="1">
      <c r="A779" s="116">
        <v>2110402</v>
      </c>
      <c r="B779" s="116" t="s">
        <v>962</v>
      </c>
      <c r="C779" s="115">
        <v>538</v>
      </c>
    </row>
    <row r="780" spans="1:3" s="109" customFormat="1" ht="16.5" customHeight="1">
      <c r="A780" s="116">
        <v>2110403</v>
      </c>
      <c r="B780" s="116" t="s">
        <v>963</v>
      </c>
      <c r="C780" s="115">
        <v>0</v>
      </c>
    </row>
    <row r="781" spans="1:3" s="109" customFormat="1" ht="16.5" customHeight="1">
      <c r="A781" s="116">
        <v>2110404</v>
      </c>
      <c r="B781" s="116" t="s">
        <v>964</v>
      </c>
      <c r="C781" s="115">
        <v>0</v>
      </c>
    </row>
    <row r="782" spans="1:3" s="109" customFormat="1" ht="16.5" customHeight="1">
      <c r="A782" s="116">
        <v>2110499</v>
      </c>
      <c r="B782" s="116" t="s">
        <v>965</v>
      </c>
      <c r="C782" s="115">
        <v>0</v>
      </c>
    </row>
    <row r="783" spans="1:3" s="109" customFormat="1" ht="16.5" customHeight="1">
      <c r="A783" s="116">
        <v>21105</v>
      </c>
      <c r="B783" s="114" t="s">
        <v>966</v>
      </c>
      <c r="C783" s="115">
        <f>SUM(C784:C789)</f>
        <v>0</v>
      </c>
    </row>
    <row r="784" spans="1:3" s="109" customFormat="1" ht="16.5" customHeight="1">
      <c r="A784" s="116">
        <v>2110501</v>
      </c>
      <c r="B784" s="116" t="s">
        <v>967</v>
      </c>
      <c r="C784" s="115">
        <v>0</v>
      </c>
    </row>
    <row r="785" spans="1:3" s="109" customFormat="1" ht="16.5" customHeight="1">
      <c r="A785" s="116">
        <v>2110502</v>
      </c>
      <c r="B785" s="116" t="s">
        <v>968</v>
      </c>
      <c r="C785" s="115">
        <v>0</v>
      </c>
    </row>
    <row r="786" spans="1:3" s="109" customFormat="1" ht="16.5" customHeight="1">
      <c r="A786" s="116">
        <v>2110503</v>
      </c>
      <c r="B786" s="116" t="s">
        <v>969</v>
      </c>
      <c r="C786" s="115">
        <v>0</v>
      </c>
    </row>
    <row r="787" spans="1:3" s="109" customFormat="1" ht="16.5" customHeight="1">
      <c r="A787" s="116">
        <v>2110506</v>
      </c>
      <c r="B787" s="116" t="s">
        <v>970</v>
      </c>
      <c r="C787" s="115">
        <v>0</v>
      </c>
    </row>
    <row r="788" spans="1:3" s="109" customFormat="1" ht="16.5" customHeight="1">
      <c r="A788" s="116">
        <v>2110507</v>
      </c>
      <c r="B788" s="116" t="s">
        <v>971</v>
      </c>
      <c r="C788" s="115">
        <v>0</v>
      </c>
    </row>
    <row r="789" spans="1:3" s="109" customFormat="1" ht="16.5" customHeight="1">
      <c r="A789" s="116">
        <v>2110599</v>
      </c>
      <c r="B789" s="116" t="s">
        <v>972</v>
      </c>
      <c r="C789" s="115">
        <v>0</v>
      </c>
    </row>
    <row r="790" spans="1:3" s="109" customFormat="1" ht="16.5" customHeight="1">
      <c r="A790" s="116">
        <v>21106</v>
      </c>
      <c r="B790" s="114" t="s">
        <v>973</v>
      </c>
      <c r="C790" s="115">
        <f>SUM(C791:C795)</f>
        <v>0</v>
      </c>
    </row>
    <row r="791" spans="1:3" s="109" customFormat="1" ht="16.5" customHeight="1">
      <c r="A791" s="116">
        <v>2110602</v>
      </c>
      <c r="B791" s="116" t="s">
        <v>974</v>
      </c>
      <c r="C791" s="115">
        <v>0</v>
      </c>
    </row>
    <row r="792" spans="1:3" s="109" customFormat="1" ht="16.5" customHeight="1">
      <c r="A792" s="116">
        <v>2110603</v>
      </c>
      <c r="B792" s="116" t="s">
        <v>975</v>
      </c>
      <c r="C792" s="115">
        <v>0</v>
      </c>
    </row>
    <row r="793" spans="1:3" s="109" customFormat="1" ht="16.5" customHeight="1">
      <c r="A793" s="116">
        <v>2110604</v>
      </c>
      <c r="B793" s="116" t="s">
        <v>976</v>
      </c>
      <c r="C793" s="115">
        <v>0</v>
      </c>
    </row>
    <row r="794" spans="1:3" s="109" customFormat="1" ht="16.5" customHeight="1">
      <c r="A794" s="116">
        <v>2110605</v>
      </c>
      <c r="B794" s="116" t="s">
        <v>977</v>
      </c>
      <c r="C794" s="115">
        <v>0</v>
      </c>
    </row>
    <row r="795" spans="1:3" s="109" customFormat="1" ht="16.5" customHeight="1">
      <c r="A795" s="116">
        <v>2110699</v>
      </c>
      <c r="B795" s="116" t="s">
        <v>978</v>
      </c>
      <c r="C795" s="115">
        <v>0</v>
      </c>
    </row>
    <row r="796" spans="1:3" s="109" customFormat="1" ht="16.5" customHeight="1">
      <c r="A796" s="116">
        <v>21107</v>
      </c>
      <c r="B796" s="114" t="s">
        <v>979</v>
      </c>
      <c r="C796" s="115">
        <f>SUM(C797:C798)</f>
        <v>0</v>
      </c>
    </row>
    <row r="797" spans="1:3" s="109" customFormat="1" ht="16.5" customHeight="1">
      <c r="A797" s="116">
        <v>2110704</v>
      </c>
      <c r="B797" s="116" t="s">
        <v>980</v>
      </c>
      <c r="C797" s="115">
        <v>0</v>
      </c>
    </row>
    <row r="798" spans="1:3" s="109" customFormat="1" ht="16.5" customHeight="1">
      <c r="A798" s="116">
        <v>2110799</v>
      </c>
      <c r="B798" s="116" t="s">
        <v>981</v>
      </c>
      <c r="C798" s="115">
        <v>0</v>
      </c>
    </row>
    <row r="799" spans="1:3" s="109" customFormat="1" ht="16.5" customHeight="1">
      <c r="A799" s="116">
        <v>21108</v>
      </c>
      <c r="B799" s="114" t="s">
        <v>982</v>
      </c>
      <c r="C799" s="115">
        <f>SUM(C800:C801)</f>
        <v>0</v>
      </c>
    </row>
    <row r="800" spans="1:3" s="109" customFormat="1" ht="16.5" customHeight="1">
      <c r="A800" s="116">
        <v>2110804</v>
      </c>
      <c r="B800" s="116" t="s">
        <v>983</v>
      </c>
      <c r="C800" s="115">
        <v>0</v>
      </c>
    </row>
    <row r="801" spans="1:3" s="109" customFormat="1" ht="16.5" customHeight="1">
      <c r="A801" s="116">
        <v>2110899</v>
      </c>
      <c r="B801" s="116" t="s">
        <v>984</v>
      </c>
      <c r="C801" s="115">
        <v>0</v>
      </c>
    </row>
    <row r="802" spans="1:3" s="109" customFormat="1" ht="16.5" customHeight="1">
      <c r="A802" s="116">
        <v>21109</v>
      </c>
      <c r="B802" s="114" t="s">
        <v>985</v>
      </c>
      <c r="C802" s="115">
        <f>C803</f>
        <v>0</v>
      </c>
    </row>
    <row r="803" spans="1:3" s="109" customFormat="1" ht="16.5" customHeight="1">
      <c r="A803" s="116">
        <v>2110901</v>
      </c>
      <c r="B803" s="116" t="s">
        <v>986</v>
      </c>
      <c r="C803" s="115">
        <v>0</v>
      </c>
    </row>
    <row r="804" spans="1:3" s="109" customFormat="1" ht="16.5" customHeight="1">
      <c r="A804" s="116">
        <v>21110</v>
      </c>
      <c r="B804" s="114" t="s">
        <v>987</v>
      </c>
      <c r="C804" s="115">
        <f>C805</f>
        <v>2679</v>
      </c>
    </row>
    <row r="805" spans="1:3" s="109" customFormat="1" ht="16.5" customHeight="1">
      <c r="A805" s="116">
        <v>2111001</v>
      </c>
      <c r="B805" s="116" t="s">
        <v>988</v>
      </c>
      <c r="C805" s="115">
        <v>2679</v>
      </c>
    </row>
    <row r="806" spans="1:3" s="109" customFormat="1" ht="16.5" customHeight="1">
      <c r="A806" s="116">
        <v>21111</v>
      </c>
      <c r="B806" s="114" t="s">
        <v>989</v>
      </c>
      <c r="C806" s="115">
        <f>SUM(C807:C811)</f>
        <v>0</v>
      </c>
    </row>
    <row r="807" spans="1:3" s="109" customFormat="1" ht="16.5" customHeight="1">
      <c r="A807" s="116">
        <v>2111101</v>
      </c>
      <c r="B807" s="116" t="s">
        <v>990</v>
      </c>
      <c r="C807" s="115">
        <v>0</v>
      </c>
    </row>
    <row r="808" spans="1:3" s="109" customFormat="1" ht="16.5" customHeight="1">
      <c r="A808" s="116">
        <v>2111102</v>
      </c>
      <c r="B808" s="116" t="s">
        <v>991</v>
      </c>
      <c r="C808" s="115">
        <v>0</v>
      </c>
    </row>
    <row r="809" spans="1:3" s="109" customFormat="1" ht="16.5" customHeight="1">
      <c r="A809" s="116">
        <v>2111103</v>
      </c>
      <c r="B809" s="116" t="s">
        <v>992</v>
      </c>
      <c r="C809" s="115">
        <v>0</v>
      </c>
    </row>
    <row r="810" spans="1:3" s="109" customFormat="1" ht="16.5" customHeight="1">
      <c r="A810" s="116">
        <v>2111104</v>
      </c>
      <c r="B810" s="116" t="s">
        <v>993</v>
      </c>
      <c r="C810" s="115">
        <v>0</v>
      </c>
    </row>
    <row r="811" spans="1:3" s="109" customFormat="1" ht="16.5" customHeight="1">
      <c r="A811" s="116">
        <v>2111199</v>
      </c>
      <c r="B811" s="116" t="s">
        <v>994</v>
      </c>
      <c r="C811" s="115">
        <v>0</v>
      </c>
    </row>
    <row r="812" spans="1:3" s="109" customFormat="1" ht="16.5" customHeight="1">
      <c r="A812" s="116">
        <v>21112</v>
      </c>
      <c r="B812" s="114" t="s">
        <v>995</v>
      </c>
      <c r="C812" s="115">
        <f>C813</f>
        <v>0</v>
      </c>
    </row>
    <row r="813" spans="1:3" s="109" customFormat="1" ht="16.5" customHeight="1">
      <c r="A813" s="116">
        <v>2111201</v>
      </c>
      <c r="B813" s="116" t="s">
        <v>996</v>
      </c>
      <c r="C813" s="115">
        <v>0</v>
      </c>
    </row>
    <row r="814" spans="1:3" s="109" customFormat="1" ht="16.5" customHeight="1">
      <c r="A814" s="116">
        <v>21113</v>
      </c>
      <c r="B814" s="114" t="s">
        <v>997</v>
      </c>
      <c r="C814" s="115">
        <f>C815</f>
        <v>0</v>
      </c>
    </row>
    <row r="815" spans="1:3" s="109" customFormat="1" ht="16.5" customHeight="1">
      <c r="A815" s="116">
        <v>2111301</v>
      </c>
      <c r="B815" s="116" t="s">
        <v>998</v>
      </c>
      <c r="C815" s="115">
        <v>0</v>
      </c>
    </row>
    <row r="816" spans="1:3" s="109" customFormat="1" ht="16.5" customHeight="1">
      <c r="A816" s="116">
        <v>21114</v>
      </c>
      <c r="B816" s="114" t="s">
        <v>999</v>
      </c>
      <c r="C816" s="115">
        <f>SUM(C817:C830)</f>
        <v>0</v>
      </c>
    </row>
    <row r="817" spans="1:3" s="109" customFormat="1" ht="16.5" customHeight="1">
      <c r="A817" s="116">
        <v>2111401</v>
      </c>
      <c r="B817" s="116" t="s">
        <v>406</v>
      </c>
      <c r="C817" s="115">
        <v>0</v>
      </c>
    </row>
    <row r="818" spans="1:3" s="109" customFormat="1" ht="16.5" customHeight="1">
      <c r="A818" s="116">
        <v>2111402</v>
      </c>
      <c r="B818" s="116" t="s">
        <v>407</v>
      </c>
      <c r="C818" s="115">
        <v>0</v>
      </c>
    </row>
    <row r="819" spans="1:3" s="109" customFormat="1" ht="16.5" customHeight="1">
      <c r="A819" s="116">
        <v>2111403</v>
      </c>
      <c r="B819" s="116" t="s">
        <v>408</v>
      </c>
      <c r="C819" s="115">
        <v>0</v>
      </c>
    </row>
    <row r="820" spans="1:3" s="109" customFormat="1" ht="16.5" customHeight="1">
      <c r="A820" s="116">
        <v>2111404</v>
      </c>
      <c r="B820" s="116" t="s">
        <v>1000</v>
      </c>
      <c r="C820" s="115">
        <v>0</v>
      </c>
    </row>
    <row r="821" spans="1:3" s="109" customFormat="1" ht="16.5" customHeight="1">
      <c r="A821" s="116">
        <v>2111405</v>
      </c>
      <c r="B821" s="116" t="s">
        <v>1001</v>
      </c>
      <c r="C821" s="115">
        <v>0</v>
      </c>
    </row>
    <row r="822" spans="1:3" s="109" customFormat="1" ht="16.5" customHeight="1">
      <c r="A822" s="116">
        <v>2111406</v>
      </c>
      <c r="B822" s="116" t="s">
        <v>1002</v>
      </c>
      <c r="C822" s="115">
        <v>0</v>
      </c>
    </row>
    <row r="823" spans="1:3" s="109" customFormat="1" ht="16.5" customHeight="1">
      <c r="A823" s="116">
        <v>2111407</v>
      </c>
      <c r="B823" s="116" t="s">
        <v>1003</v>
      </c>
      <c r="C823" s="115">
        <v>0</v>
      </c>
    </row>
    <row r="824" spans="1:3" s="109" customFormat="1" ht="16.5" customHeight="1">
      <c r="A824" s="116">
        <v>2111408</v>
      </c>
      <c r="B824" s="116" t="s">
        <v>1004</v>
      </c>
      <c r="C824" s="115">
        <v>0</v>
      </c>
    </row>
    <row r="825" spans="1:3" s="109" customFormat="1" ht="16.5" customHeight="1">
      <c r="A825" s="116">
        <v>2111409</v>
      </c>
      <c r="B825" s="116" t="s">
        <v>1005</v>
      </c>
      <c r="C825" s="115">
        <v>0</v>
      </c>
    </row>
    <row r="826" spans="1:3" s="109" customFormat="1" ht="16.5" customHeight="1">
      <c r="A826" s="116">
        <v>2111410</v>
      </c>
      <c r="B826" s="116" t="s">
        <v>1006</v>
      </c>
      <c r="C826" s="115">
        <v>0</v>
      </c>
    </row>
    <row r="827" spans="1:3" s="109" customFormat="1" ht="16.5" customHeight="1">
      <c r="A827" s="116">
        <v>2111411</v>
      </c>
      <c r="B827" s="116" t="s">
        <v>446</v>
      </c>
      <c r="C827" s="115">
        <v>0</v>
      </c>
    </row>
    <row r="828" spans="1:3" s="109" customFormat="1" ht="16.5" customHeight="1">
      <c r="A828" s="116">
        <v>2111413</v>
      </c>
      <c r="B828" s="116" t="s">
        <v>1007</v>
      </c>
      <c r="C828" s="115">
        <v>0</v>
      </c>
    </row>
    <row r="829" spans="1:3" s="109" customFormat="1" ht="16.5" customHeight="1">
      <c r="A829" s="116">
        <v>2111450</v>
      </c>
      <c r="B829" s="116" t="s">
        <v>415</v>
      </c>
      <c r="C829" s="115">
        <v>0</v>
      </c>
    </row>
    <row r="830" spans="1:3" s="109" customFormat="1" ht="16.5" customHeight="1">
      <c r="A830" s="116">
        <v>2111499</v>
      </c>
      <c r="B830" s="116" t="s">
        <v>1008</v>
      </c>
      <c r="C830" s="115">
        <v>0</v>
      </c>
    </row>
    <row r="831" spans="1:3" s="109" customFormat="1" ht="16.5" customHeight="1">
      <c r="A831" s="116">
        <v>21199</v>
      </c>
      <c r="B831" s="114" t="s">
        <v>1009</v>
      </c>
      <c r="C831" s="115">
        <f>C832</f>
        <v>30</v>
      </c>
    </row>
    <row r="832" spans="1:3" s="109" customFormat="1" ht="16.5" customHeight="1">
      <c r="A832" s="116">
        <v>2119901</v>
      </c>
      <c r="B832" s="116" t="s">
        <v>1010</v>
      </c>
      <c r="C832" s="115">
        <v>30</v>
      </c>
    </row>
    <row r="833" spans="1:3" s="109" customFormat="1" ht="16.5" customHeight="1">
      <c r="A833" s="116">
        <v>212</v>
      </c>
      <c r="B833" s="114" t="s">
        <v>272</v>
      </c>
      <c r="C833" s="115">
        <f>SUM(C834,C845,C847,C850,C852,C854)</f>
        <v>62707</v>
      </c>
    </row>
    <row r="834" spans="1:3" s="109" customFormat="1" ht="16.5" customHeight="1">
      <c r="A834" s="116">
        <v>21201</v>
      </c>
      <c r="B834" s="114" t="s">
        <v>1011</v>
      </c>
      <c r="C834" s="115">
        <f>SUM(C835:C844)</f>
        <v>1529</v>
      </c>
    </row>
    <row r="835" spans="1:3" s="109" customFormat="1" ht="16.5" customHeight="1">
      <c r="A835" s="116">
        <v>2120101</v>
      </c>
      <c r="B835" s="116" t="s">
        <v>406</v>
      </c>
      <c r="C835" s="115">
        <v>853</v>
      </c>
    </row>
    <row r="836" spans="1:3" s="109" customFormat="1" ht="16.5" customHeight="1">
      <c r="A836" s="116">
        <v>2120102</v>
      </c>
      <c r="B836" s="116" t="s">
        <v>407</v>
      </c>
      <c r="C836" s="115">
        <v>239</v>
      </c>
    </row>
    <row r="837" spans="1:3" s="109" customFormat="1" ht="16.5" customHeight="1">
      <c r="A837" s="116">
        <v>2120103</v>
      </c>
      <c r="B837" s="116" t="s">
        <v>408</v>
      </c>
      <c r="C837" s="115">
        <v>0</v>
      </c>
    </row>
    <row r="838" spans="1:3" s="109" customFormat="1" ht="16.5" customHeight="1">
      <c r="A838" s="116">
        <v>2120104</v>
      </c>
      <c r="B838" s="116" t="s">
        <v>1012</v>
      </c>
      <c r="C838" s="115">
        <v>0</v>
      </c>
    </row>
    <row r="839" spans="1:3" s="109" customFormat="1" ht="16.5" customHeight="1">
      <c r="A839" s="116">
        <v>2120105</v>
      </c>
      <c r="B839" s="116" t="s">
        <v>1013</v>
      </c>
      <c r="C839" s="115">
        <v>0</v>
      </c>
    </row>
    <row r="840" spans="1:3" s="109" customFormat="1" ht="16.5" customHeight="1">
      <c r="A840" s="116">
        <v>2120106</v>
      </c>
      <c r="B840" s="116" t="s">
        <v>1014</v>
      </c>
      <c r="C840" s="115">
        <v>6</v>
      </c>
    </row>
    <row r="841" spans="1:3" s="109" customFormat="1" ht="16.5" customHeight="1">
      <c r="A841" s="116">
        <v>2120107</v>
      </c>
      <c r="B841" s="116" t="s">
        <v>1015</v>
      </c>
      <c r="C841" s="115">
        <v>0</v>
      </c>
    </row>
    <row r="842" spans="1:3" s="109" customFormat="1" ht="16.5" customHeight="1">
      <c r="A842" s="116">
        <v>2120109</v>
      </c>
      <c r="B842" s="116" t="s">
        <v>1016</v>
      </c>
      <c r="C842" s="115">
        <v>0</v>
      </c>
    </row>
    <row r="843" spans="1:3" s="109" customFormat="1" ht="16.5" customHeight="1">
      <c r="A843" s="116">
        <v>2120110</v>
      </c>
      <c r="B843" s="116" t="s">
        <v>1017</v>
      </c>
      <c r="C843" s="115">
        <v>0</v>
      </c>
    </row>
    <row r="844" spans="1:3" s="109" customFormat="1" ht="16.5" customHeight="1">
      <c r="A844" s="116">
        <v>2120199</v>
      </c>
      <c r="B844" s="116" t="s">
        <v>1018</v>
      </c>
      <c r="C844" s="115">
        <v>431</v>
      </c>
    </row>
    <row r="845" spans="1:3" s="109" customFormat="1" ht="16.5" customHeight="1">
      <c r="A845" s="116">
        <v>21202</v>
      </c>
      <c r="B845" s="114" t="s">
        <v>1019</v>
      </c>
      <c r="C845" s="115">
        <f>C846</f>
        <v>2790</v>
      </c>
    </row>
    <row r="846" spans="1:3" s="109" customFormat="1" ht="16.5" customHeight="1">
      <c r="A846" s="116">
        <v>2120201</v>
      </c>
      <c r="B846" s="116" t="s">
        <v>1020</v>
      </c>
      <c r="C846" s="115">
        <v>2790</v>
      </c>
    </row>
    <row r="847" spans="1:3" s="109" customFormat="1" ht="16.5" customHeight="1">
      <c r="A847" s="116">
        <v>21203</v>
      </c>
      <c r="B847" s="114" t="s">
        <v>1021</v>
      </c>
      <c r="C847" s="115">
        <f>SUM(C848:C849)</f>
        <v>28635</v>
      </c>
    </row>
    <row r="848" spans="1:3" s="109" customFormat="1" ht="16.5" customHeight="1">
      <c r="A848" s="116">
        <v>2120303</v>
      </c>
      <c r="B848" s="116" t="s">
        <v>1022</v>
      </c>
      <c r="C848" s="115">
        <v>0</v>
      </c>
    </row>
    <row r="849" spans="1:3" s="109" customFormat="1" ht="16.5" customHeight="1">
      <c r="A849" s="116">
        <v>2120399</v>
      </c>
      <c r="B849" s="116" t="s">
        <v>1023</v>
      </c>
      <c r="C849" s="115">
        <v>28635</v>
      </c>
    </row>
    <row r="850" spans="1:3" s="109" customFormat="1" ht="16.5" customHeight="1">
      <c r="A850" s="116">
        <v>21205</v>
      </c>
      <c r="B850" s="114" t="s">
        <v>1024</v>
      </c>
      <c r="C850" s="115">
        <f aca="true" t="shared" si="1" ref="C850:C854">C851</f>
        <v>2458</v>
      </c>
    </row>
    <row r="851" spans="1:3" s="109" customFormat="1" ht="16.5" customHeight="1">
      <c r="A851" s="116">
        <v>2120501</v>
      </c>
      <c r="B851" s="116" t="s">
        <v>1025</v>
      </c>
      <c r="C851" s="115">
        <v>2458</v>
      </c>
    </row>
    <row r="852" spans="1:3" s="109" customFormat="1" ht="16.5" customHeight="1">
      <c r="A852" s="116">
        <v>21206</v>
      </c>
      <c r="B852" s="114" t="s">
        <v>1026</v>
      </c>
      <c r="C852" s="115">
        <f t="shared" si="1"/>
        <v>0</v>
      </c>
    </row>
    <row r="853" spans="1:3" s="109" customFormat="1" ht="16.5" customHeight="1">
      <c r="A853" s="116">
        <v>2120601</v>
      </c>
      <c r="B853" s="116" t="s">
        <v>1027</v>
      </c>
      <c r="C853" s="115">
        <v>0</v>
      </c>
    </row>
    <row r="854" spans="1:3" s="109" customFormat="1" ht="16.5" customHeight="1">
      <c r="A854" s="116">
        <v>21299</v>
      </c>
      <c r="B854" s="114" t="s">
        <v>1028</v>
      </c>
      <c r="C854" s="115">
        <f t="shared" si="1"/>
        <v>27295</v>
      </c>
    </row>
    <row r="855" spans="1:3" s="109" customFormat="1" ht="16.5" customHeight="1">
      <c r="A855" s="116">
        <v>2129901</v>
      </c>
      <c r="B855" s="116" t="s">
        <v>1029</v>
      </c>
      <c r="C855" s="115">
        <v>27295</v>
      </c>
    </row>
    <row r="856" spans="1:3" s="109" customFormat="1" ht="16.5" customHeight="1">
      <c r="A856" s="116">
        <v>213</v>
      </c>
      <c r="B856" s="114" t="s">
        <v>281</v>
      </c>
      <c r="C856" s="115">
        <f>SUM(C857,C882,C907,C933,C944,C955,C961,C968,C975,C978)</f>
        <v>5158</v>
      </c>
    </row>
    <row r="857" spans="1:3" s="109" customFormat="1" ht="16.5" customHeight="1">
      <c r="A857" s="116">
        <v>21301</v>
      </c>
      <c r="B857" s="114" t="s">
        <v>1030</v>
      </c>
      <c r="C857" s="115">
        <f>SUM(C858:C881)</f>
        <v>2297</v>
      </c>
    </row>
    <row r="858" spans="1:3" s="109" customFormat="1" ht="16.5" customHeight="1">
      <c r="A858" s="116">
        <v>2130101</v>
      </c>
      <c r="B858" s="116" t="s">
        <v>406</v>
      </c>
      <c r="C858" s="115">
        <v>11</v>
      </c>
    </row>
    <row r="859" spans="1:3" s="109" customFormat="1" ht="16.5" customHeight="1">
      <c r="A859" s="116">
        <v>2130102</v>
      </c>
      <c r="B859" s="116" t="s">
        <v>407</v>
      </c>
      <c r="C859" s="115">
        <v>118</v>
      </c>
    </row>
    <row r="860" spans="1:3" s="109" customFormat="1" ht="16.5" customHeight="1">
      <c r="A860" s="116">
        <v>2130103</v>
      </c>
      <c r="B860" s="116" t="s">
        <v>408</v>
      </c>
      <c r="C860" s="115">
        <v>0</v>
      </c>
    </row>
    <row r="861" spans="1:3" s="109" customFormat="1" ht="16.5" customHeight="1">
      <c r="A861" s="116">
        <v>2130104</v>
      </c>
      <c r="B861" s="116" t="s">
        <v>415</v>
      </c>
      <c r="C861" s="115">
        <v>0</v>
      </c>
    </row>
    <row r="862" spans="1:3" s="109" customFormat="1" ht="16.5" customHeight="1">
      <c r="A862" s="116">
        <v>2130105</v>
      </c>
      <c r="B862" s="116" t="s">
        <v>1031</v>
      </c>
      <c r="C862" s="115">
        <v>0</v>
      </c>
    </row>
    <row r="863" spans="1:3" s="109" customFormat="1" ht="16.5" customHeight="1">
      <c r="A863" s="116">
        <v>2130106</v>
      </c>
      <c r="B863" s="116" t="s">
        <v>1032</v>
      </c>
      <c r="C863" s="115">
        <v>0</v>
      </c>
    </row>
    <row r="864" spans="1:3" s="109" customFormat="1" ht="16.5" customHeight="1">
      <c r="A864" s="116">
        <v>2130108</v>
      </c>
      <c r="B864" s="116" t="s">
        <v>1033</v>
      </c>
      <c r="C864" s="115">
        <v>60</v>
      </c>
    </row>
    <row r="865" spans="1:3" s="109" customFormat="1" ht="16.5" customHeight="1">
      <c r="A865" s="116">
        <v>2130109</v>
      </c>
      <c r="B865" s="116" t="s">
        <v>1034</v>
      </c>
      <c r="C865" s="115">
        <v>7</v>
      </c>
    </row>
    <row r="866" spans="1:3" s="109" customFormat="1" ht="16.5" customHeight="1">
      <c r="A866" s="116">
        <v>2130110</v>
      </c>
      <c r="B866" s="116" t="s">
        <v>1035</v>
      </c>
      <c r="C866" s="115">
        <v>0</v>
      </c>
    </row>
    <row r="867" spans="1:3" s="109" customFormat="1" ht="16.5" customHeight="1">
      <c r="A867" s="116">
        <v>2130111</v>
      </c>
      <c r="B867" s="116" t="s">
        <v>1036</v>
      </c>
      <c r="C867" s="115">
        <v>0</v>
      </c>
    </row>
    <row r="868" spans="1:3" s="109" customFormat="1" ht="16.5" customHeight="1">
      <c r="A868" s="116">
        <v>2130112</v>
      </c>
      <c r="B868" s="116" t="s">
        <v>1037</v>
      </c>
      <c r="C868" s="115">
        <v>0</v>
      </c>
    </row>
    <row r="869" spans="1:3" s="109" customFormat="1" ht="16.5" customHeight="1">
      <c r="A869" s="116">
        <v>2130114</v>
      </c>
      <c r="B869" s="116" t="s">
        <v>1038</v>
      </c>
      <c r="C869" s="115">
        <v>0</v>
      </c>
    </row>
    <row r="870" spans="1:3" s="109" customFormat="1" ht="16.5" customHeight="1">
      <c r="A870" s="116">
        <v>2130119</v>
      </c>
      <c r="B870" s="116" t="s">
        <v>1039</v>
      </c>
      <c r="C870" s="115">
        <v>0</v>
      </c>
    </row>
    <row r="871" spans="1:3" s="109" customFormat="1" ht="16.5" customHeight="1">
      <c r="A871" s="116">
        <v>2130120</v>
      </c>
      <c r="B871" s="116" t="s">
        <v>1040</v>
      </c>
      <c r="C871" s="115">
        <v>0</v>
      </c>
    </row>
    <row r="872" spans="1:3" s="109" customFormat="1" ht="16.5" customHeight="1">
      <c r="A872" s="116">
        <v>2130121</v>
      </c>
      <c r="B872" s="116" t="s">
        <v>1041</v>
      </c>
      <c r="C872" s="115">
        <v>612</v>
      </c>
    </row>
    <row r="873" spans="1:3" s="109" customFormat="1" ht="16.5" customHeight="1">
      <c r="A873" s="116">
        <v>2130122</v>
      </c>
      <c r="B873" s="116" t="s">
        <v>1042</v>
      </c>
      <c r="C873" s="115">
        <v>626</v>
      </c>
    </row>
    <row r="874" spans="1:3" s="109" customFormat="1" ht="16.5" customHeight="1">
      <c r="A874" s="116">
        <v>2130124</v>
      </c>
      <c r="B874" s="116" t="s">
        <v>1043</v>
      </c>
      <c r="C874" s="115">
        <v>3</v>
      </c>
    </row>
    <row r="875" spans="1:3" s="109" customFormat="1" ht="16.5" customHeight="1">
      <c r="A875" s="116">
        <v>2130125</v>
      </c>
      <c r="B875" s="116" t="s">
        <v>1044</v>
      </c>
      <c r="C875" s="115">
        <v>0</v>
      </c>
    </row>
    <row r="876" spans="1:3" s="109" customFormat="1" ht="16.5" customHeight="1">
      <c r="A876" s="116">
        <v>2130126</v>
      </c>
      <c r="B876" s="116" t="s">
        <v>1045</v>
      </c>
      <c r="C876" s="115">
        <v>24</v>
      </c>
    </row>
    <row r="877" spans="1:3" s="109" customFormat="1" ht="16.5" customHeight="1">
      <c r="A877" s="116">
        <v>2130135</v>
      </c>
      <c r="B877" s="116" t="s">
        <v>1046</v>
      </c>
      <c r="C877" s="115">
        <v>0</v>
      </c>
    </row>
    <row r="878" spans="1:3" s="109" customFormat="1" ht="16.5" customHeight="1">
      <c r="A878" s="116">
        <v>2130142</v>
      </c>
      <c r="B878" s="116" t="s">
        <v>1047</v>
      </c>
      <c r="C878" s="115">
        <v>116</v>
      </c>
    </row>
    <row r="879" spans="1:3" s="109" customFormat="1" ht="16.5" customHeight="1">
      <c r="A879" s="116">
        <v>2130148</v>
      </c>
      <c r="B879" s="116" t="s">
        <v>1048</v>
      </c>
      <c r="C879" s="115">
        <v>0</v>
      </c>
    </row>
    <row r="880" spans="1:3" s="109" customFormat="1" ht="16.5" customHeight="1">
      <c r="A880" s="116">
        <v>2130152</v>
      </c>
      <c r="B880" s="116" t="s">
        <v>1049</v>
      </c>
      <c r="C880" s="115">
        <v>0</v>
      </c>
    </row>
    <row r="881" spans="1:3" s="109" customFormat="1" ht="16.5" customHeight="1">
      <c r="A881" s="116">
        <v>2130199</v>
      </c>
      <c r="B881" s="116" t="s">
        <v>1050</v>
      </c>
      <c r="C881" s="115">
        <v>720</v>
      </c>
    </row>
    <row r="882" spans="1:3" s="109" customFormat="1" ht="16.5" customHeight="1">
      <c r="A882" s="116">
        <v>21302</v>
      </c>
      <c r="B882" s="114" t="s">
        <v>1051</v>
      </c>
      <c r="C882" s="115">
        <f>SUM(C883:C906)</f>
        <v>341</v>
      </c>
    </row>
    <row r="883" spans="1:3" s="109" customFormat="1" ht="16.5" customHeight="1">
      <c r="A883" s="116">
        <v>2130201</v>
      </c>
      <c r="B883" s="116" t="s">
        <v>406</v>
      </c>
      <c r="C883" s="115">
        <v>0</v>
      </c>
    </row>
    <row r="884" spans="1:3" s="109" customFormat="1" ht="16.5" customHeight="1">
      <c r="A884" s="116">
        <v>2130202</v>
      </c>
      <c r="B884" s="116" t="s">
        <v>407</v>
      </c>
      <c r="C884" s="115">
        <v>0</v>
      </c>
    </row>
    <row r="885" spans="1:3" s="109" customFormat="1" ht="16.5" customHeight="1">
      <c r="A885" s="116">
        <v>2130203</v>
      </c>
      <c r="B885" s="116" t="s">
        <v>408</v>
      </c>
      <c r="C885" s="115">
        <v>0</v>
      </c>
    </row>
    <row r="886" spans="1:3" s="109" customFormat="1" ht="16.5" customHeight="1">
      <c r="A886" s="116">
        <v>2130204</v>
      </c>
      <c r="B886" s="116" t="s">
        <v>1052</v>
      </c>
      <c r="C886" s="115">
        <v>0</v>
      </c>
    </row>
    <row r="887" spans="1:3" s="109" customFormat="1" ht="16.5" customHeight="1">
      <c r="A887" s="116">
        <v>2130205</v>
      </c>
      <c r="B887" s="116" t="s">
        <v>1053</v>
      </c>
      <c r="C887" s="115">
        <v>44</v>
      </c>
    </row>
    <row r="888" spans="1:3" s="109" customFormat="1" ht="16.5" customHeight="1">
      <c r="A888" s="116">
        <v>2130206</v>
      </c>
      <c r="B888" s="116" t="s">
        <v>1054</v>
      </c>
      <c r="C888" s="115">
        <v>0</v>
      </c>
    </row>
    <row r="889" spans="1:3" s="109" customFormat="1" ht="16.5" customHeight="1">
      <c r="A889" s="116">
        <v>2130207</v>
      </c>
      <c r="B889" s="116" t="s">
        <v>1055</v>
      </c>
      <c r="C889" s="115">
        <v>0</v>
      </c>
    </row>
    <row r="890" spans="1:3" s="109" customFormat="1" ht="16.5" customHeight="1">
      <c r="A890" s="116">
        <v>2130209</v>
      </c>
      <c r="B890" s="116" t="s">
        <v>1056</v>
      </c>
      <c r="C890" s="115">
        <v>0</v>
      </c>
    </row>
    <row r="891" spans="1:3" s="109" customFormat="1" ht="16.5" customHeight="1">
      <c r="A891" s="116">
        <v>2130210</v>
      </c>
      <c r="B891" s="116" t="s">
        <v>1057</v>
      </c>
      <c r="C891" s="115">
        <v>0</v>
      </c>
    </row>
    <row r="892" spans="1:3" s="109" customFormat="1" ht="16.5" customHeight="1">
      <c r="A892" s="116">
        <v>2130211</v>
      </c>
      <c r="B892" s="116" t="s">
        <v>1058</v>
      </c>
      <c r="C892" s="115">
        <v>0</v>
      </c>
    </row>
    <row r="893" spans="1:3" s="109" customFormat="1" ht="16.5" customHeight="1">
      <c r="A893" s="116">
        <v>2130212</v>
      </c>
      <c r="B893" s="116" t="s">
        <v>1059</v>
      </c>
      <c r="C893" s="115">
        <v>0</v>
      </c>
    </row>
    <row r="894" spans="1:3" s="109" customFormat="1" ht="16.5" customHeight="1">
      <c r="A894" s="116">
        <v>2130213</v>
      </c>
      <c r="B894" s="116" t="s">
        <v>1060</v>
      </c>
      <c r="C894" s="115">
        <v>0</v>
      </c>
    </row>
    <row r="895" spans="1:3" s="109" customFormat="1" ht="16.5" customHeight="1">
      <c r="A895" s="116">
        <v>2130217</v>
      </c>
      <c r="B895" s="116" t="s">
        <v>1061</v>
      </c>
      <c r="C895" s="115">
        <v>0</v>
      </c>
    </row>
    <row r="896" spans="1:3" s="109" customFormat="1" ht="16.5" customHeight="1">
      <c r="A896" s="116">
        <v>2130220</v>
      </c>
      <c r="B896" s="116" t="s">
        <v>1062</v>
      </c>
      <c r="C896" s="115">
        <v>0</v>
      </c>
    </row>
    <row r="897" spans="1:3" s="109" customFormat="1" ht="16.5" customHeight="1">
      <c r="A897" s="116">
        <v>2130221</v>
      </c>
      <c r="B897" s="116" t="s">
        <v>1063</v>
      </c>
      <c r="C897" s="115">
        <v>0</v>
      </c>
    </row>
    <row r="898" spans="1:3" s="109" customFormat="1" ht="16.5" customHeight="1">
      <c r="A898" s="116">
        <v>2130223</v>
      </c>
      <c r="B898" s="116" t="s">
        <v>1064</v>
      </c>
      <c r="C898" s="115">
        <v>0</v>
      </c>
    </row>
    <row r="899" spans="1:3" s="109" customFormat="1" ht="16.5" customHeight="1">
      <c r="A899" s="116">
        <v>2130226</v>
      </c>
      <c r="B899" s="116" t="s">
        <v>1065</v>
      </c>
      <c r="C899" s="115">
        <v>0</v>
      </c>
    </row>
    <row r="900" spans="1:3" s="109" customFormat="1" ht="16.5" customHeight="1">
      <c r="A900" s="116">
        <v>2130227</v>
      </c>
      <c r="B900" s="116" t="s">
        <v>1066</v>
      </c>
      <c r="C900" s="115">
        <v>0</v>
      </c>
    </row>
    <row r="901" spans="1:3" s="109" customFormat="1" ht="16.5" customHeight="1">
      <c r="A901" s="116">
        <v>2130232</v>
      </c>
      <c r="B901" s="116" t="s">
        <v>1067</v>
      </c>
      <c r="C901" s="115">
        <v>0</v>
      </c>
    </row>
    <row r="902" spans="1:3" s="109" customFormat="1" ht="16.5" customHeight="1">
      <c r="A902" s="116">
        <v>2130234</v>
      </c>
      <c r="B902" s="116" t="s">
        <v>1068</v>
      </c>
      <c r="C902" s="115">
        <v>4</v>
      </c>
    </row>
    <row r="903" spans="1:3" s="109" customFormat="1" ht="16.5" customHeight="1">
      <c r="A903" s="116">
        <v>2130235</v>
      </c>
      <c r="B903" s="116" t="s">
        <v>1069</v>
      </c>
      <c r="C903" s="115">
        <v>0</v>
      </c>
    </row>
    <row r="904" spans="1:3" s="109" customFormat="1" ht="16.5" customHeight="1">
      <c r="A904" s="116">
        <v>2130236</v>
      </c>
      <c r="B904" s="116" t="s">
        <v>1070</v>
      </c>
      <c r="C904" s="115">
        <v>0</v>
      </c>
    </row>
    <row r="905" spans="1:3" s="109" customFormat="1" ht="16.5" customHeight="1">
      <c r="A905" s="116">
        <v>2130237</v>
      </c>
      <c r="B905" s="116" t="s">
        <v>1071</v>
      </c>
      <c r="C905" s="115">
        <v>0</v>
      </c>
    </row>
    <row r="906" spans="1:3" s="109" customFormat="1" ht="16.5" customHeight="1">
      <c r="A906" s="116">
        <v>2130299</v>
      </c>
      <c r="B906" s="116" t="s">
        <v>1072</v>
      </c>
      <c r="C906" s="115">
        <v>293</v>
      </c>
    </row>
    <row r="907" spans="1:3" s="109" customFormat="1" ht="16.5" customHeight="1">
      <c r="A907" s="116">
        <v>21303</v>
      </c>
      <c r="B907" s="114" t="s">
        <v>1073</v>
      </c>
      <c r="C907" s="115">
        <f>SUM(C908:C932)</f>
        <v>460</v>
      </c>
    </row>
    <row r="908" spans="1:3" s="109" customFormat="1" ht="16.5" customHeight="1">
      <c r="A908" s="116">
        <v>2130301</v>
      </c>
      <c r="B908" s="116" t="s">
        <v>406</v>
      </c>
      <c r="C908" s="115">
        <v>114</v>
      </c>
    </row>
    <row r="909" spans="1:3" s="109" customFormat="1" ht="16.5" customHeight="1">
      <c r="A909" s="116">
        <v>2130302</v>
      </c>
      <c r="B909" s="116" t="s">
        <v>407</v>
      </c>
      <c r="C909" s="115">
        <v>0</v>
      </c>
    </row>
    <row r="910" spans="1:3" s="109" customFormat="1" ht="16.5" customHeight="1">
      <c r="A910" s="116">
        <v>2130303</v>
      </c>
      <c r="B910" s="116" t="s">
        <v>408</v>
      </c>
      <c r="C910" s="115">
        <v>0</v>
      </c>
    </row>
    <row r="911" spans="1:3" s="109" customFormat="1" ht="16.5" customHeight="1">
      <c r="A911" s="116">
        <v>2130304</v>
      </c>
      <c r="B911" s="116" t="s">
        <v>1074</v>
      </c>
      <c r="C911" s="115">
        <v>0</v>
      </c>
    </row>
    <row r="912" spans="1:3" s="109" customFormat="1" ht="16.5" customHeight="1">
      <c r="A912" s="116">
        <v>2130305</v>
      </c>
      <c r="B912" s="116" t="s">
        <v>1075</v>
      </c>
      <c r="C912" s="115">
        <v>0</v>
      </c>
    </row>
    <row r="913" spans="1:3" s="109" customFormat="1" ht="16.5" customHeight="1">
      <c r="A913" s="116">
        <v>2130306</v>
      </c>
      <c r="B913" s="116" t="s">
        <v>1076</v>
      </c>
      <c r="C913" s="115">
        <v>0</v>
      </c>
    </row>
    <row r="914" spans="1:3" s="109" customFormat="1" ht="16.5" customHeight="1">
      <c r="A914" s="116">
        <v>2130307</v>
      </c>
      <c r="B914" s="116" t="s">
        <v>1077</v>
      </c>
      <c r="C914" s="115">
        <v>0</v>
      </c>
    </row>
    <row r="915" spans="1:3" s="109" customFormat="1" ht="16.5" customHeight="1">
      <c r="A915" s="116">
        <v>2130308</v>
      </c>
      <c r="B915" s="116" t="s">
        <v>1078</v>
      </c>
      <c r="C915" s="115">
        <v>0</v>
      </c>
    </row>
    <row r="916" spans="1:3" s="109" customFormat="1" ht="16.5" customHeight="1">
      <c r="A916" s="116">
        <v>2130309</v>
      </c>
      <c r="B916" s="116" t="s">
        <v>1079</v>
      </c>
      <c r="C916" s="115">
        <v>0</v>
      </c>
    </row>
    <row r="917" spans="1:3" s="109" customFormat="1" ht="16.5" customHeight="1">
      <c r="A917" s="116">
        <v>2130310</v>
      </c>
      <c r="B917" s="116" t="s">
        <v>1080</v>
      </c>
      <c r="C917" s="115">
        <v>0</v>
      </c>
    </row>
    <row r="918" spans="1:3" s="109" customFormat="1" ht="16.5" customHeight="1">
      <c r="A918" s="116">
        <v>2130311</v>
      </c>
      <c r="B918" s="116" t="s">
        <v>1081</v>
      </c>
      <c r="C918" s="115">
        <v>0</v>
      </c>
    </row>
    <row r="919" spans="1:3" s="109" customFormat="1" ht="16.5" customHeight="1">
      <c r="A919" s="116">
        <v>2130312</v>
      </c>
      <c r="B919" s="116" t="s">
        <v>1082</v>
      </c>
      <c r="C919" s="115">
        <v>0</v>
      </c>
    </row>
    <row r="920" spans="1:3" s="109" customFormat="1" ht="16.5" customHeight="1">
      <c r="A920" s="116">
        <v>2130313</v>
      </c>
      <c r="B920" s="116" t="s">
        <v>1083</v>
      </c>
      <c r="C920" s="115">
        <v>0</v>
      </c>
    </row>
    <row r="921" spans="1:3" s="109" customFormat="1" ht="16.5" customHeight="1">
      <c r="A921" s="116">
        <v>2130314</v>
      </c>
      <c r="B921" s="116" t="s">
        <v>1084</v>
      </c>
      <c r="C921" s="115">
        <v>0</v>
      </c>
    </row>
    <row r="922" spans="1:3" s="109" customFormat="1" ht="16.5" customHeight="1">
      <c r="A922" s="116">
        <v>2130315</v>
      </c>
      <c r="B922" s="116" t="s">
        <v>1085</v>
      </c>
      <c r="C922" s="115">
        <v>0</v>
      </c>
    </row>
    <row r="923" spans="1:3" s="109" customFormat="1" ht="16.5" customHeight="1">
      <c r="A923" s="116">
        <v>2130316</v>
      </c>
      <c r="B923" s="116" t="s">
        <v>1086</v>
      </c>
      <c r="C923" s="115">
        <v>0</v>
      </c>
    </row>
    <row r="924" spans="1:3" s="109" customFormat="1" ht="16.5" customHeight="1">
      <c r="A924" s="116">
        <v>2130317</v>
      </c>
      <c r="B924" s="116" t="s">
        <v>1087</v>
      </c>
      <c r="C924" s="115">
        <v>0</v>
      </c>
    </row>
    <row r="925" spans="1:3" s="109" customFormat="1" ht="16.5" customHeight="1">
      <c r="A925" s="116">
        <v>2130318</v>
      </c>
      <c r="B925" s="116" t="s">
        <v>1088</v>
      </c>
      <c r="C925" s="115">
        <v>0</v>
      </c>
    </row>
    <row r="926" spans="1:3" s="109" customFormat="1" ht="16.5" customHeight="1">
      <c r="A926" s="116">
        <v>2130319</v>
      </c>
      <c r="B926" s="116" t="s">
        <v>1089</v>
      </c>
      <c r="C926" s="115">
        <v>0</v>
      </c>
    </row>
    <row r="927" spans="1:3" s="109" customFormat="1" ht="16.5" customHeight="1">
      <c r="A927" s="116">
        <v>2130321</v>
      </c>
      <c r="B927" s="116" t="s">
        <v>1090</v>
      </c>
      <c r="C927" s="115">
        <v>0</v>
      </c>
    </row>
    <row r="928" spans="1:3" s="109" customFormat="1" ht="16.5" customHeight="1">
      <c r="A928" s="116">
        <v>2130322</v>
      </c>
      <c r="B928" s="116" t="s">
        <v>1091</v>
      </c>
      <c r="C928" s="115">
        <v>0</v>
      </c>
    </row>
    <row r="929" spans="1:3" s="109" customFormat="1" ht="16.5" customHeight="1">
      <c r="A929" s="116">
        <v>2130333</v>
      </c>
      <c r="B929" s="116" t="s">
        <v>1064</v>
      </c>
      <c r="C929" s="115">
        <v>0</v>
      </c>
    </row>
    <row r="930" spans="1:3" s="109" customFormat="1" ht="16.5" customHeight="1">
      <c r="A930" s="116">
        <v>2130334</v>
      </c>
      <c r="B930" s="116" t="s">
        <v>1092</v>
      </c>
      <c r="C930" s="115">
        <v>0</v>
      </c>
    </row>
    <row r="931" spans="1:3" s="109" customFormat="1" ht="16.5" customHeight="1">
      <c r="A931" s="116">
        <v>2130335</v>
      </c>
      <c r="B931" s="116" t="s">
        <v>1093</v>
      </c>
      <c r="C931" s="115">
        <v>0</v>
      </c>
    </row>
    <row r="932" spans="1:3" s="109" customFormat="1" ht="16.5" customHeight="1">
      <c r="A932" s="116">
        <v>2130399</v>
      </c>
      <c r="B932" s="116" t="s">
        <v>1094</v>
      </c>
      <c r="C932" s="115">
        <v>346</v>
      </c>
    </row>
    <row r="933" spans="1:3" s="109" customFormat="1" ht="16.5" customHeight="1">
      <c r="A933" s="116">
        <v>21304</v>
      </c>
      <c r="B933" s="114" t="s">
        <v>1095</v>
      </c>
      <c r="C933" s="115">
        <f>SUM(C934:C943)</f>
        <v>0</v>
      </c>
    </row>
    <row r="934" spans="1:3" s="109" customFormat="1" ht="16.5" customHeight="1">
      <c r="A934" s="116">
        <v>2130401</v>
      </c>
      <c r="B934" s="116" t="s">
        <v>406</v>
      </c>
      <c r="C934" s="115">
        <v>0</v>
      </c>
    </row>
    <row r="935" spans="1:3" s="109" customFormat="1" ht="16.5" customHeight="1">
      <c r="A935" s="116">
        <v>2130402</v>
      </c>
      <c r="B935" s="116" t="s">
        <v>407</v>
      </c>
      <c r="C935" s="115">
        <v>0</v>
      </c>
    </row>
    <row r="936" spans="1:3" s="109" customFormat="1" ht="16.5" customHeight="1">
      <c r="A936" s="116">
        <v>2130403</v>
      </c>
      <c r="B936" s="116" t="s">
        <v>408</v>
      </c>
      <c r="C936" s="115">
        <v>0</v>
      </c>
    </row>
    <row r="937" spans="1:3" s="109" customFormat="1" ht="16.5" customHeight="1">
      <c r="A937" s="116">
        <v>2130404</v>
      </c>
      <c r="B937" s="116" t="s">
        <v>1096</v>
      </c>
      <c r="C937" s="115">
        <v>0</v>
      </c>
    </row>
    <row r="938" spans="1:3" s="109" customFormat="1" ht="16.5" customHeight="1">
      <c r="A938" s="116">
        <v>2130405</v>
      </c>
      <c r="B938" s="116" t="s">
        <v>1097</v>
      </c>
      <c r="C938" s="115">
        <v>0</v>
      </c>
    </row>
    <row r="939" spans="1:3" s="109" customFormat="1" ht="16.5" customHeight="1">
      <c r="A939" s="116">
        <v>2130406</v>
      </c>
      <c r="B939" s="116" t="s">
        <v>1098</v>
      </c>
      <c r="C939" s="115">
        <v>0</v>
      </c>
    </row>
    <row r="940" spans="1:3" s="109" customFormat="1" ht="16.5" customHeight="1">
      <c r="A940" s="116">
        <v>2130407</v>
      </c>
      <c r="B940" s="116" t="s">
        <v>1099</v>
      </c>
      <c r="C940" s="115">
        <v>0</v>
      </c>
    </row>
    <row r="941" spans="1:3" s="109" customFormat="1" ht="16.5" customHeight="1">
      <c r="A941" s="116">
        <v>2130408</v>
      </c>
      <c r="B941" s="116" t="s">
        <v>1100</v>
      </c>
      <c r="C941" s="115">
        <v>0</v>
      </c>
    </row>
    <row r="942" spans="1:3" s="109" customFormat="1" ht="16.5" customHeight="1">
      <c r="A942" s="116">
        <v>2130409</v>
      </c>
      <c r="B942" s="116" t="s">
        <v>1101</v>
      </c>
      <c r="C942" s="115">
        <v>0</v>
      </c>
    </row>
    <row r="943" spans="1:3" s="109" customFormat="1" ht="16.5" customHeight="1">
      <c r="A943" s="116">
        <v>2130499</v>
      </c>
      <c r="B943" s="116" t="s">
        <v>1102</v>
      </c>
      <c r="C943" s="115">
        <v>0</v>
      </c>
    </row>
    <row r="944" spans="1:3" s="109" customFormat="1" ht="16.5" customHeight="1">
      <c r="A944" s="116">
        <v>21305</v>
      </c>
      <c r="B944" s="114" t="s">
        <v>1103</v>
      </c>
      <c r="C944" s="115">
        <f>SUM(C945:C954)</f>
        <v>822</v>
      </c>
    </row>
    <row r="945" spans="1:3" s="109" customFormat="1" ht="16.5" customHeight="1">
      <c r="A945" s="116">
        <v>2130501</v>
      </c>
      <c r="B945" s="116" t="s">
        <v>406</v>
      </c>
      <c r="C945" s="115">
        <v>0</v>
      </c>
    </row>
    <row r="946" spans="1:3" s="109" customFormat="1" ht="16.5" customHeight="1">
      <c r="A946" s="116">
        <v>2130502</v>
      </c>
      <c r="B946" s="116" t="s">
        <v>407</v>
      </c>
      <c r="C946" s="115">
        <v>45</v>
      </c>
    </row>
    <row r="947" spans="1:3" s="109" customFormat="1" ht="16.5" customHeight="1">
      <c r="A947" s="116">
        <v>2130503</v>
      </c>
      <c r="B947" s="116" t="s">
        <v>408</v>
      </c>
      <c r="C947" s="115">
        <v>0</v>
      </c>
    </row>
    <row r="948" spans="1:3" s="109" customFormat="1" ht="16.5" customHeight="1">
      <c r="A948" s="116">
        <v>2130504</v>
      </c>
      <c r="B948" s="116" t="s">
        <v>1104</v>
      </c>
      <c r="C948" s="115">
        <v>340</v>
      </c>
    </row>
    <row r="949" spans="1:3" s="109" customFormat="1" ht="16.5" customHeight="1">
      <c r="A949" s="116">
        <v>2130505</v>
      </c>
      <c r="B949" s="116" t="s">
        <v>1105</v>
      </c>
      <c r="C949" s="115">
        <v>296</v>
      </c>
    </row>
    <row r="950" spans="1:3" s="109" customFormat="1" ht="16.5" customHeight="1">
      <c r="A950" s="116">
        <v>2130506</v>
      </c>
      <c r="B950" s="116" t="s">
        <v>1106</v>
      </c>
      <c r="C950" s="115">
        <v>0</v>
      </c>
    </row>
    <row r="951" spans="1:3" s="109" customFormat="1" ht="16.5" customHeight="1">
      <c r="A951" s="116">
        <v>2130507</v>
      </c>
      <c r="B951" s="116" t="s">
        <v>1107</v>
      </c>
      <c r="C951" s="115">
        <v>0</v>
      </c>
    </row>
    <row r="952" spans="1:3" s="109" customFormat="1" ht="16.5" customHeight="1">
      <c r="A952" s="116">
        <v>2130508</v>
      </c>
      <c r="B952" s="116" t="s">
        <v>1108</v>
      </c>
      <c r="C952" s="115">
        <v>0</v>
      </c>
    </row>
    <row r="953" spans="1:3" s="109" customFormat="1" ht="16.5" customHeight="1">
      <c r="A953" s="116">
        <v>2130550</v>
      </c>
      <c r="B953" s="116" t="s">
        <v>1109</v>
      </c>
      <c r="C953" s="115">
        <v>0</v>
      </c>
    </row>
    <row r="954" spans="1:3" s="109" customFormat="1" ht="16.5" customHeight="1">
      <c r="A954" s="116">
        <v>2130599</v>
      </c>
      <c r="B954" s="116" t="s">
        <v>1110</v>
      </c>
      <c r="C954" s="115">
        <v>141</v>
      </c>
    </row>
    <row r="955" spans="1:3" s="109" customFormat="1" ht="16.5" customHeight="1">
      <c r="A955" s="116">
        <v>21306</v>
      </c>
      <c r="B955" s="114" t="s">
        <v>1111</v>
      </c>
      <c r="C955" s="115">
        <f>SUM(C956:C960)</f>
        <v>0</v>
      </c>
    </row>
    <row r="956" spans="1:3" s="109" customFormat="1" ht="16.5" customHeight="1">
      <c r="A956" s="116">
        <v>2130601</v>
      </c>
      <c r="B956" s="116" t="s">
        <v>694</v>
      </c>
      <c r="C956" s="115">
        <v>0</v>
      </c>
    </row>
    <row r="957" spans="1:3" s="109" customFormat="1" ht="16.5" customHeight="1">
      <c r="A957" s="116">
        <v>2130602</v>
      </c>
      <c r="B957" s="116" t="s">
        <v>1112</v>
      </c>
      <c r="C957" s="115">
        <v>0</v>
      </c>
    </row>
    <row r="958" spans="1:3" s="109" customFormat="1" ht="16.5" customHeight="1">
      <c r="A958" s="116">
        <v>2130603</v>
      </c>
      <c r="B958" s="116" t="s">
        <v>1113</v>
      </c>
      <c r="C958" s="115">
        <v>0</v>
      </c>
    </row>
    <row r="959" spans="1:3" s="109" customFormat="1" ht="16.5" customHeight="1">
      <c r="A959" s="116">
        <v>2130604</v>
      </c>
      <c r="B959" s="116" t="s">
        <v>1114</v>
      </c>
      <c r="C959" s="115">
        <v>0</v>
      </c>
    </row>
    <row r="960" spans="1:3" s="109" customFormat="1" ht="16.5" customHeight="1">
      <c r="A960" s="116">
        <v>2130699</v>
      </c>
      <c r="B960" s="116" t="s">
        <v>1115</v>
      </c>
      <c r="C960" s="115">
        <v>0</v>
      </c>
    </row>
    <row r="961" spans="1:3" s="109" customFormat="1" ht="16.5" customHeight="1">
      <c r="A961" s="116">
        <v>21307</v>
      </c>
      <c r="B961" s="114" t="s">
        <v>1116</v>
      </c>
      <c r="C961" s="115">
        <f>SUM(C962:C967)</f>
        <v>864</v>
      </c>
    </row>
    <row r="962" spans="1:3" s="109" customFormat="1" ht="16.5" customHeight="1">
      <c r="A962" s="116">
        <v>2130701</v>
      </c>
      <c r="B962" s="116" t="s">
        <v>1117</v>
      </c>
      <c r="C962" s="115">
        <v>0</v>
      </c>
    </row>
    <row r="963" spans="1:3" s="109" customFormat="1" ht="16.5" customHeight="1">
      <c r="A963" s="116">
        <v>2130704</v>
      </c>
      <c r="B963" s="116" t="s">
        <v>1118</v>
      </c>
      <c r="C963" s="115">
        <v>0</v>
      </c>
    </row>
    <row r="964" spans="1:3" s="109" customFormat="1" ht="16.5" customHeight="1">
      <c r="A964" s="116">
        <v>2130705</v>
      </c>
      <c r="B964" s="116" t="s">
        <v>1119</v>
      </c>
      <c r="C964" s="115">
        <v>864</v>
      </c>
    </row>
    <row r="965" spans="1:3" s="109" customFormat="1" ht="16.5" customHeight="1">
      <c r="A965" s="116">
        <v>2130706</v>
      </c>
      <c r="B965" s="116" t="s">
        <v>1120</v>
      </c>
      <c r="C965" s="115">
        <v>0</v>
      </c>
    </row>
    <row r="966" spans="1:3" s="109" customFormat="1" ht="16.5" customHeight="1">
      <c r="A966" s="116">
        <v>2130707</v>
      </c>
      <c r="B966" s="116" t="s">
        <v>1121</v>
      </c>
      <c r="C966" s="115">
        <v>0</v>
      </c>
    </row>
    <row r="967" spans="1:3" s="109" customFormat="1" ht="16.5" customHeight="1">
      <c r="A967" s="116">
        <v>2130799</v>
      </c>
      <c r="B967" s="116" t="s">
        <v>1122</v>
      </c>
      <c r="C967" s="115">
        <v>0</v>
      </c>
    </row>
    <row r="968" spans="1:3" s="109" customFormat="1" ht="16.5" customHeight="1">
      <c r="A968" s="116">
        <v>21308</v>
      </c>
      <c r="B968" s="114" t="s">
        <v>1123</v>
      </c>
      <c r="C968" s="115">
        <f>SUM(C969:C974)</f>
        <v>19</v>
      </c>
    </row>
    <row r="969" spans="1:3" s="109" customFormat="1" ht="16.5" customHeight="1">
      <c r="A969" s="116">
        <v>2130801</v>
      </c>
      <c r="B969" s="116" t="s">
        <v>1124</v>
      </c>
      <c r="C969" s="115">
        <v>4</v>
      </c>
    </row>
    <row r="970" spans="1:3" s="109" customFormat="1" ht="16.5" customHeight="1">
      <c r="A970" s="116">
        <v>2130802</v>
      </c>
      <c r="B970" s="116" t="s">
        <v>1125</v>
      </c>
      <c r="C970" s="115">
        <v>0</v>
      </c>
    </row>
    <row r="971" spans="1:3" s="109" customFormat="1" ht="16.5" customHeight="1">
      <c r="A971" s="116">
        <v>2130803</v>
      </c>
      <c r="B971" s="116" t="s">
        <v>1126</v>
      </c>
      <c r="C971" s="115">
        <v>15</v>
      </c>
    </row>
    <row r="972" spans="1:3" s="109" customFormat="1" ht="16.5" customHeight="1">
      <c r="A972" s="116">
        <v>2130804</v>
      </c>
      <c r="B972" s="116" t="s">
        <v>1127</v>
      </c>
      <c r="C972" s="115">
        <v>0</v>
      </c>
    </row>
    <row r="973" spans="1:3" s="109" customFormat="1" ht="16.5" customHeight="1">
      <c r="A973" s="116">
        <v>2130805</v>
      </c>
      <c r="B973" s="116" t="s">
        <v>1128</v>
      </c>
      <c r="C973" s="115">
        <v>0</v>
      </c>
    </row>
    <row r="974" spans="1:3" s="109" customFormat="1" ht="16.5" customHeight="1">
      <c r="A974" s="116">
        <v>2130899</v>
      </c>
      <c r="B974" s="116" t="s">
        <v>1129</v>
      </c>
      <c r="C974" s="115">
        <v>0</v>
      </c>
    </row>
    <row r="975" spans="1:3" s="109" customFormat="1" ht="16.5" customHeight="1">
      <c r="A975" s="116">
        <v>21309</v>
      </c>
      <c r="B975" s="114" t="s">
        <v>1130</v>
      </c>
      <c r="C975" s="115">
        <f>SUM(C976:C977)</f>
        <v>1</v>
      </c>
    </row>
    <row r="976" spans="1:3" s="109" customFormat="1" ht="16.5" customHeight="1">
      <c r="A976" s="116">
        <v>2130901</v>
      </c>
      <c r="B976" s="116" t="s">
        <v>1131</v>
      </c>
      <c r="C976" s="115">
        <v>1</v>
      </c>
    </row>
    <row r="977" spans="1:3" s="109" customFormat="1" ht="16.5" customHeight="1">
      <c r="A977" s="116">
        <v>2130999</v>
      </c>
      <c r="B977" s="116" t="s">
        <v>1132</v>
      </c>
      <c r="C977" s="115">
        <v>0</v>
      </c>
    </row>
    <row r="978" spans="1:3" s="109" customFormat="1" ht="16.5" customHeight="1">
      <c r="A978" s="116">
        <v>21399</v>
      </c>
      <c r="B978" s="114" t="s">
        <v>1133</v>
      </c>
      <c r="C978" s="115">
        <f>C979+C980</f>
        <v>354</v>
      </c>
    </row>
    <row r="979" spans="1:3" s="109" customFormat="1" ht="16.5" customHeight="1">
      <c r="A979" s="116">
        <v>2139901</v>
      </c>
      <c r="B979" s="116" t="s">
        <v>1134</v>
      </c>
      <c r="C979" s="115">
        <v>0</v>
      </c>
    </row>
    <row r="980" spans="1:3" s="109" customFormat="1" ht="16.5" customHeight="1">
      <c r="A980" s="116">
        <v>2139999</v>
      </c>
      <c r="B980" s="116" t="s">
        <v>1135</v>
      </c>
      <c r="C980" s="115">
        <v>354</v>
      </c>
    </row>
    <row r="981" spans="1:3" s="109" customFormat="1" ht="16.5" customHeight="1">
      <c r="A981" s="116">
        <v>214</v>
      </c>
      <c r="B981" s="114" t="s">
        <v>312</v>
      </c>
      <c r="C981" s="115">
        <f>SUM(C982,C1005,C1015,C1025,C1030,C1037,C1042)</f>
        <v>170</v>
      </c>
    </row>
    <row r="982" spans="1:3" s="109" customFormat="1" ht="16.5" customHeight="1">
      <c r="A982" s="116">
        <v>21401</v>
      </c>
      <c r="B982" s="114" t="s">
        <v>1136</v>
      </c>
      <c r="C982" s="115">
        <f>SUM(C983:C1004)</f>
        <v>149</v>
      </c>
    </row>
    <row r="983" spans="1:3" s="109" customFormat="1" ht="16.5" customHeight="1">
      <c r="A983" s="116">
        <v>2140101</v>
      </c>
      <c r="B983" s="116" t="s">
        <v>406</v>
      </c>
      <c r="C983" s="115">
        <v>0</v>
      </c>
    </row>
    <row r="984" spans="1:3" s="109" customFormat="1" ht="16.5" customHeight="1">
      <c r="A984" s="116">
        <v>2140102</v>
      </c>
      <c r="B984" s="116" t="s">
        <v>407</v>
      </c>
      <c r="C984" s="115">
        <v>0</v>
      </c>
    </row>
    <row r="985" spans="1:3" s="109" customFormat="1" ht="16.5" customHeight="1">
      <c r="A985" s="116">
        <v>2140103</v>
      </c>
      <c r="B985" s="116" t="s">
        <v>408</v>
      </c>
      <c r="C985" s="115">
        <v>0</v>
      </c>
    </row>
    <row r="986" spans="1:3" s="109" customFormat="1" ht="16.5" customHeight="1">
      <c r="A986" s="116">
        <v>2140104</v>
      </c>
      <c r="B986" s="116" t="s">
        <v>1137</v>
      </c>
      <c r="C986" s="115">
        <v>0</v>
      </c>
    </row>
    <row r="987" spans="1:3" s="109" customFormat="1" ht="16.5" customHeight="1">
      <c r="A987" s="116">
        <v>2140106</v>
      </c>
      <c r="B987" s="116" t="s">
        <v>1138</v>
      </c>
      <c r="C987" s="115">
        <v>149</v>
      </c>
    </row>
    <row r="988" spans="1:3" s="109" customFormat="1" ht="16.5" customHeight="1">
      <c r="A988" s="116">
        <v>2140109</v>
      </c>
      <c r="B988" s="116" t="s">
        <v>1139</v>
      </c>
      <c r="C988" s="115">
        <v>0</v>
      </c>
    </row>
    <row r="989" spans="1:3" s="109" customFormat="1" ht="16.5" customHeight="1">
      <c r="A989" s="116">
        <v>2140110</v>
      </c>
      <c r="B989" s="116" t="s">
        <v>1140</v>
      </c>
      <c r="C989" s="115">
        <v>0</v>
      </c>
    </row>
    <row r="990" spans="1:3" s="109" customFormat="1" ht="16.5" customHeight="1">
      <c r="A990" s="116">
        <v>2140111</v>
      </c>
      <c r="B990" s="116" t="s">
        <v>1141</v>
      </c>
      <c r="C990" s="115">
        <v>0</v>
      </c>
    </row>
    <row r="991" spans="1:3" s="109" customFormat="1" ht="16.5" customHeight="1">
      <c r="A991" s="116">
        <v>2140112</v>
      </c>
      <c r="B991" s="116" t="s">
        <v>1142</v>
      </c>
      <c r="C991" s="115">
        <v>0</v>
      </c>
    </row>
    <row r="992" spans="1:3" s="109" customFormat="1" ht="16.5" customHeight="1">
      <c r="A992" s="116">
        <v>2140114</v>
      </c>
      <c r="B992" s="116" t="s">
        <v>1143</v>
      </c>
      <c r="C992" s="115">
        <v>0</v>
      </c>
    </row>
    <row r="993" spans="1:3" s="109" customFormat="1" ht="16.5" customHeight="1">
      <c r="A993" s="116">
        <v>2140122</v>
      </c>
      <c r="B993" s="116" t="s">
        <v>1144</v>
      </c>
      <c r="C993" s="115">
        <v>0</v>
      </c>
    </row>
    <row r="994" spans="1:3" s="109" customFormat="1" ht="16.5" customHeight="1">
      <c r="A994" s="116">
        <v>2140123</v>
      </c>
      <c r="B994" s="116" t="s">
        <v>1145</v>
      </c>
      <c r="C994" s="115">
        <v>0</v>
      </c>
    </row>
    <row r="995" spans="1:3" s="109" customFormat="1" ht="16.5" customHeight="1">
      <c r="A995" s="116">
        <v>2140127</v>
      </c>
      <c r="B995" s="116" t="s">
        <v>1146</v>
      </c>
      <c r="C995" s="115">
        <v>0</v>
      </c>
    </row>
    <row r="996" spans="1:3" s="109" customFormat="1" ht="16.5" customHeight="1">
      <c r="A996" s="116">
        <v>2140128</v>
      </c>
      <c r="B996" s="116" t="s">
        <v>1147</v>
      </c>
      <c r="C996" s="115">
        <v>0</v>
      </c>
    </row>
    <row r="997" spans="1:3" s="109" customFormat="1" ht="16.5" customHeight="1">
      <c r="A997" s="116">
        <v>2140129</v>
      </c>
      <c r="B997" s="116" t="s">
        <v>1148</v>
      </c>
      <c r="C997" s="115">
        <v>0</v>
      </c>
    </row>
    <row r="998" spans="1:3" s="109" customFormat="1" ht="16.5" customHeight="1">
      <c r="A998" s="116">
        <v>2140130</v>
      </c>
      <c r="B998" s="116" t="s">
        <v>1149</v>
      </c>
      <c r="C998" s="115">
        <v>0</v>
      </c>
    </row>
    <row r="999" spans="1:3" s="109" customFormat="1" ht="16.5" customHeight="1">
      <c r="A999" s="116">
        <v>2140131</v>
      </c>
      <c r="B999" s="116" t="s">
        <v>1150</v>
      </c>
      <c r="C999" s="115">
        <v>0</v>
      </c>
    </row>
    <row r="1000" spans="1:3" s="109" customFormat="1" ht="16.5" customHeight="1">
      <c r="A1000" s="116">
        <v>2140133</v>
      </c>
      <c r="B1000" s="116" t="s">
        <v>1151</v>
      </c>
      <c r="C1000" s="115">
        <v>0</v>
      </c>
    </row>
    <row r="1001" spans="1:3" s="109" customFormat="1" ht="16.5" customHeight="1">
      <c r="A1001" s="116">
        <v>2140136</v>
      </c>
      <c r="B1001" s="116" t="s">
        <v>1152</v>
      </c>
      <c r="C1001" s="115">
        <v>0</v>
      </c>
    </row>
    <row r="1002" spans="1:3" s="109" customFormat="1" ht="16.5" customHeight="1">
      <c r="A1002" s="116">
        <v>2140138</v>
      </c>
      <c r="B1002" s="116" t="s">
        <v>1153</v>
      </c>
      <c r="C1002" s="115">
        <v>0</v>
      </c>
    </row>
    <row r="1003" spans="1:3" s="109" customFormat="1" ht="16.5" customHeight="1">
      <c r="A1003" s="116">
        <v>2140139</v>
      </c>
      <c r="B1003" s="116" t="s">
        <v>1154</v>
      </c>
      <c r="C1003" s="115">
        <v>0</v>
      </c>
    </row>
    <row r="1004" spans="1:3" s="109" customFormat="1" ht="16.5" customHeight="1">
      <c r="A1004" s="116">
        <v>2140199</v>
      </c>
      <c r="B1004" s="116" t="s">
        <v>1155</v>
      </c>
      <c r="C1004" s="115">
        <v>0</v>
      </c>
    </row>
    <row r="1005" spans="1:3" s="109" customFormat="1" ht="16.5" customHeight="1">
      <c r="A1005" s="116">
        <v>21402</v>
      </c>
      <c r="B1005" s="114" t="s">
        <v>1156</v>
      </c>
      <c r="C1005" s="115">
        <f>SUM(C1006:C1014)</f>
        <v>0</v>
      </c>
    </row>
    <row r="1006" spans="1:3" s="109" customFormat="1" ht="16.5" customHeight="1">
      <c r="A1006" s="116">
        <v>2140201</v>
      </c>
      <c r="B1006" s="116" t="s">
        <v>406</v>
      </c>
      <c r="C1006" s="115">
        <v>0</v>
      </c>
    </row>
    <row r="1007" spans="1:3" s="109" customFormat="1" ht="16.5" customHeight="1">
      <c r="A1007" s="116">
        <v>2140202</v>
      </c>
      <c r="B1007" s="116" t="s">
        <v>407</v>
      </c>
      <c r="C1007" s="115">
        <v>0</v>
      </c>
    </row>
    <row r="1008" spans="1:3" s="109" customFormat="1" ht="16.5" customHeight="1">
      <c r="A1008" s="116">
        <v>2140203</v>
      </c>
      <c r="B1008" s="116" t="s">
        <v>408</v>
      </c>
      <c r="C1008" s="115">
        <v>0</v>
      </c>
    </row>
    <row r="1009" spans="1:3" s="109" customFormat="1" ht="16.5" customHeight="1">
      <c r="A1009" s="116">
        <v>2140204</v>
      </c>
      <c r="B1009" s="116" t="s">
        <v>1157</v>
      </c>
      <c r="C1009" s="115">
        <v>0</v>
      </c>
    </row>
    <row r="1010" spans="1:3" s="109" customFormat="1" ht="16.5" customHeight="1">
      <c r="A1010" s="116">
        <v>2140205</v>
      </c>
      <c r="B1010" s="116" t="s">
        <v>1158</v>
      </c>
      <c r="C1010" s="115">
        <v>0</v>
      </c>
    </row>
    <row r="1011" spans="1:3" s="109" customFormat="1" ht="16.5" customHeight="1">
      <c r="A1011" s="116">
        <v>2140206</v>
      </c>
      <c r="B1011" s="116" t="s">
        <v>1159</v>
      </c>
      <c r="C1011" s="115">
        <v>0</v>
      </c>
    </row>
    <row r="1012" spans="1:3" s="109" customFormat="1" ht="16.5" customHeight="1">
      <c r="A1012" s="116">
        <v>2140207</v>
      </c>
      <c r="B1012" s="116" t="s">
        <v>1160</v>
      </c>
      <c r="C1012" s="115">
        <v>0</v>
      </c>
    </row>
    <row r="1013" spans="1:3" s="109" customFormat="1" ht="16.5" customHeight="1">
      <c r="A1013" s="116">
        <v>2140208</v>
      </c>
      <c r="B1013" s="116" t="s">
        <v>1161</v>
      </c>
      <c r="C1013" s="115">
        <v>0</v>
      </c>
    </row>
    <row r="1014" spans="1:3" s="109" customFormat="1" ht="16.5" customHeight="1">
      <c r="A1014" s="116">
        <v>2140299</v>
      </c>
      <c r="B1014" s="116" t="s">
        <v>1162</v>
      </c>
      <c r="C1014" s="115">
        <v>0</v>
      </c>
    </row>
    <row r="1015" spans="1:3" s="109" customFormat="1" ht="16.5" customHeight="1">
      <c r="A1015" s="116">
        <v>21403</v>
      </c>
      <c r="B1015" s="114" t="s">
        <v>1163</v>
      </c>
      <c r="C1015" s="115">
        <f>SUM(C1016:C1024)</f>
        <v>0</v>
      </c>
    </row>
    <row r="1016" spans="1:3" s="109" customFormat="1" ht="16.5" customHeight="1">
      <c r="A1016" s="116">
        <v>2140301</v>
      </c>
      <c r="B1016" s="116" t="s">
        <v>406</v>
      </c>
      <c r="C1016" s="115">
        <v>0</v>
      </c>
    </row>
    <row r="1017" spans="1:3" s="109" customFormat="1" ht="16.5" customHeight="1">
      <c r="A1017" s="116">
        <v>2140302</v>
      </c>
      <c r="B1017" s="116" t="s">
        <v>407</v>
      </c>
      <c r="C1017" s="115">
        <v>0</v>
      </c>
    </row>
    <row r="1018" spans="1:3" s="109" customFormat="1" ht="16.5" customHeight="1">
      <c r="A1018" s="116">
        <v>2140303</v>
      </c>
      <c r="B1018" s="116" t="s">
        <v>408</v>
      </c>
      <c r="C1018" s="115">
        <v>0</v>
      </c>
    </row>
    <row r="1019" spans="1:3" s="109" customFormat="1" ht="16.5" customHeight="1">
      <c r="A1019" s="116">
        <v>2140304</v>
      </c>
      <c r="B1019" s="116" t="s">
        <v>1164</v>
      </c>
      <c r="C1019" s="115">
        <v>0</v>
      </c>
    </row>
    <row r="1020" spans="1:3" s="109" customFormat="1" ht="16.5" customHeight="1">
      <c r="A1020" s="116">
        <v>2140305</v>
      </c>
      <c r="B1020" s="116" t="s">
        <v>1165</v>
      </c>
      <c r="C1020" s="115">
        <v>0</v>
      </c>
    </row>
    <row r="1021" spans="1:3" s="109" customFormat="1" ht="16.5" customHeight="1">
      <c r="A1021" s="116">
        <v>2140306</v>
      </c>
      <c r="B1021" s="116" t="s">
        <v>1166</v>
      </c>
      <c r="C1021" s="115">
        <v>0</v>
      </c>
    </row>
    <row r="1022" spans="1:3" s="109" customFormat="1" ht="16.5" customHeight="1">
      <c r="A1022" s="116">
        <v>2140307</v>
      </c>
      <c r="B1022" s="116" t="s">
        <v>1167</v>
      </c>
      <c r="C1022" s="115">
        <v>0</v>
      </c>
    </row>
    <row r="1023" spans="1:3" s="109" customFormat="1" ht="16.5" customHeight="1">
      <c r="A1023" s="116">
        <v>2140308</v>
      </c>
      <c r="B1023" s="116" t="s">
        <v>1168</v>
      </c>
      <c r="C1023" s="115">
        <v>0</v>
      </c>
    </row>
    <row r="1024" spans="1:3" s="109" customFormat="1" ht="16.5" customHeight="1">
      <c r="A1024" s="116">
        <v>2140399</v>
      </c>
      <c r="B1024" s="116" t="s">
        <v>1169</v>
      </c>
      <c r="C1024" s="115">
        <v>0</v>
      </c>
    </row>
    <row r="1025" spans="1:3" s="109" customFormat="1" ht="16.5" customHeight="1">
      <c r="A1025" s="116">
        <v>21404</v>
      </c>
      <c r="B1025" s="114" t="s">
        <v>1170</v>
      </c>
      <c r="C1025" s="115">
        <f>SUM(C1026:C1029)</f>
        <v>0</v>
      </c>
    </row>
    <row r="1026" spans="1:3" s="109" customFormat="1" ht="16.5" customHeight="1">
      <c r="A1026" s="116">
        <v>2140401</v>
      </c>
      <c r="B1026" s="116" t="s">
        <v>1171</v>
      </c>
      <c r="C1026" s="115">
        <v>0</v>
      </c>
    </row>
    <row r="1027" spans="1:3" s="109" customFormat="1" ht="16.5" customHeight="1">
      <c r="A1027" s="116">
        <v>2140402</v>
      </c>
      <c r="B1027" s="116" t="s">
        <v>1172</v>
      </c>
      <c r="C1027" s="115">
        <v>0</v>
      </c>
    </row>
    <row r="1028" spans="1:3" s="109" customFormat="1" ht="16.5" customHeight="1">
      <c r="A1028" s="116">
        <v>2140403</v>
      </c>
      <c r="B1028" s="116" t="s">
        <v>1173</v>
      </c>
      <c r="C1028" s="115">
        <v>0</v>
      </c>
    </row>
    <row r="1029" spans="1:3" s="109" customFormat="1" ht="16.5" customHeight="1">
      <c r="A1029" s="116">
        <v>2140499</v>
      </c>
      <c r="B1029" s="116" t="s">
        <v>1174</v>
      </c>
      <c r="C1029" s="115">
        <v>0</v>
      </c>
    </row>
    <row r="1030" spans="1:3" s="109" customFormat="1" ht="16.5" customHeight="1">
      <c r="A1030" s="116">
        <v>21405</v>
      </c>
      <c r="B1030" s="114" t="s">
        <v>1175</v>
      </c>
      <c r="C1030" s="115">
        <f>SUM(C1031:C1036)</f>
        <v>0</v>
      </c>
    </row>
    <row r="1031" spans="1:3" s="109" customFormat="1" ht="16.5" customHeight="1">
      <c r="A1031" s="116">
        <v>2140501</v>
      </c>
      <c r="B1031" s="116" t="s">
        <v>406</v>
      </c>
      <c r="C1031" s="115">
        <v>0</v>
      </c>
    </row>
    <row r="1032" spans="1:3" s="109" customFormat="1" ht="16.5" customHeight="1">
      <c r="A1032" s="116">
        <v>2140502</v>
      </c>
      <c r="B1032" s="116" t="s">
        <v>407</v>
      </c>
      <c r="C1032" s="115">
        <v>0</v>
      </c>
    </row>
    <row r="1033" spans="1:3" s="109" customFormat="1" ht="16.5" customHeight="1">
      <c r="A1033" s="116">
        <v>2140503</v>
      </c>
      <c r="B1033" s="116" t="s">
        <v>408</v>
      </c>
      <c r="C1033" s="115">
        <v>0</v>
      </c>
    </row>
    <row r="1034" spans="1:3" s="109" customFormat="1" ht="16.5" customHeight="1">
      <c r="A1034" s="116">
        <v>2140504</v>
      </c>
      <c r="B1034" s="116" t="s">
        <v>1161</v>
      </c>
      <c r="C1034" s="115">
        <v>0</v>
      </c>
    </row>
    <row r="1035" spans="1:3" s="109" customFormat="1" ht="16.5" customHeight="1">
      <c r="A1035" s="116">
        <v>2140505</v>
      </c>
      <c r="B1035" s="116" t="s">
        <v>1176</v>
      </c>
      <c r="C1035" s="115">
        <v>0</v>
      </c>
    </row>
    <row r="1036" spans="1:3" s="109" customFormat="1" ht="16.5" customHeight="1">
      <c r="A1036" s="116">
        <v>2140599</v>
      </c>
      <c r="B1036" s="116" t="s">
        <v>1177</v>
      </c>
      <c r="C1036" s="115">
        <v>0</v>
      </c>
    </row>
    <row r="1037" spans="1:3" s="109" customFormat="1" ht="16.5" customHeight="1">
      <c r="A1037" s="116">
        <v>21406</v>
      </c>
      <c r="B1037" s="114" t="s">
        <v>1178</v>
      </c>
      <c r="C1037" s="115">
        <f>SUM(C1038:C1041)</f>
        <v>0</v>
      </c>
    </row>
    <row r="1038" spans="1:3" s="109" customFormat="1" ht="16.5" customHeight="1">
      <c r="A1038" s="116">
        <v>2140601</v>
      </c>
      <c r="B1038" s="116" t="s">
        <v>1179</v>
      </c>
      <c r="C1038" s="115">
        <v>0</v>
      </c>
    </row>
    <row r="1039" spans="1:3" s="109" customFormat="1" ht="16.5" customHeight="1">
      <c r="A1039" s="116">
        <v>2140602</v>
      </c>
      <c r="B1039" s="116" t="s">
        <v>1180</v>
      </c>
      <c r="C1039" s="115">
        <v>0</v>
      </c>
    </row>
    <row r="1040" spans="1:3" s="109" customFormat="1" ht="16.5" customHeight="1">
      <c r="A1040" s="116">
        <v>2140603</v>
      </c>
      <c r="B1040" s="116" t="s">
        <v>1181</v>
      </c>
      <c r="C1040" s="115">
        <v>0</v>
      </c>
    </row>
    <row r="1041" spans="1:3" s="109" customFormat="1" ht="16.5" customHeight="1">
      <c r="A1041" s="116">
        <v>2140699</v>
      </c>
      <c r="B1041" s="116" t="s">
        <v>1182</v>
      </c>
      <c r="C1041" s="115">
        <v>0</v>
      </c>
    </row>
    <row r="1042" spans="1:3" s="109" customFormat="1" ht="16.5" customHeight="1">
      <c r="A1042" s="116">
        <v>21499</v>
      </c>
      <c r="B1042" s="114" t="s">
        <v>1183</v>
      </c>
      <c r="C1042" s="115">
        <f>SUM(C1043:C1044)</f>
        <v>21</v>
      </c>
    </row>
    <row r="1043" spans="1:3" s="109" customFormat="1" ht="16.5" customHeight="1">
      <c r="A1043" s="116">
        <v>2149901</v>
      </c>
      <c r="B1043" s="116" t="s">
        <v>1184</v>
      </c>
      <c r="C1043" s="115">
        <v>21</v>
      </c>
    </row>
    <row r="1044" spans="1:3" s="109" customFormat="1" ht="16.5" customHeight="1">
      <c r="A1044" s="116">
        <v>2149999</v>
      </c>
      <c r="B1044" s="116" t="s">
        <v>1185</v>
      </c>
      <c r="C1044" s="115">
        <v>0</v>
      </c>
    </row>
    <row r="1045" spans="1:3" s="109" customFormat="1" ht="16.5" customHeight="1">
      <c r="A1045" s="116">
        <v>215</v>
      </c>
      <c r="B1045" s="114" t="s">
        <v>317</v>
      </c>
      <c r="C1045" s="115">
        <f>SUM(C1046,C1056,C1072,C1077,C1091,C1098,C1105)</f>
        <v>3805</v>
      </c>
    </row>
    <row r="1046" spans="1:3" s="109" customFormat="1" ht="16.5" customHeight="1">
      <c r="A1046" s="116">
        <v>21501</v>
      </c>
      <c r="B1046" s="114" t="s">
        <v>1186</v>
      </c>
      <c r="C1046" s="115">
        <f>SUM(C1047:C1055)</f>
        <v>0</v>
      </c>
    </row>
    <row r="1047" spans="1:3" s="109" customFormat="1" ht="16.5" customHeight="1">
      <c r="A1047" s="116">
        <v>2150101</v>
      </c>
      <c r="B1047" s="116" t="s">
        <v>406</v>
      </c>
      <c r="C1047" s="115">
        <v>0</v>
      </c>
    </row>
    <row r="1048" spans="1:3" s="109" customFormat="1" ht="16.5" customHeight="1">
      <c r="A1048" s="116">
        <v>2150102</v>
      </c>
      <c r="B1048" s="116" t="s">
        <v>407</v>
      </c>
      <c r="C1048" s="115">
        <v>0</v>
      </c>
    </row>
    <row r="1049" spans="1:3" s="109" customFormat="1" ht="16.5" customHeight="1">
      <c r="A1049" s="116">
        <v>2150103</v>
      </c>
      <c r="B1049" s="116" t="s">
        <v>408</v>
      </c>
      <c r="C1049" s="115">
        <v>0</v>
      </c>
    </row>
    <row r="1050" spans="1:3" s="109" customFormat="1" ht="16.5" customHeight="1">
      <c r="A1050" s="116">
        <v>2150104</v>
      </c>
      <c r="B1050" s="116" t="s">
        <v>1187</v>
      </c>
      <c r="C1050" s="115">
        <v>0</v>
      </c>
    </row>
    <row r="1051" spans="1:3" s="109" customFormat="1" ht="16.5" customHeight="1">
      <c r="A1051" s="116">
        <v>2150105</v>
      </c>
      <c r="B1051" s="116" t="s">
        <v>1188</v>
      </c>
      <c r="C1051" s="115">
        <v>0</v>
      </c>
    </row>
    <row r="1052" spans="1:3" s="109" customFormat="1" ht="16.5" customHeight="1">
      <c r="A1052" s="116">
        <v>2150106</v>
      </c>
      <c r="B1052" s="116" t="s">
        <v>1189</v>
      </c>
      <c r="C1052" s="115">
        <v>0</v>
      </c>
    </row>
    <row r="1053" spans="1:3" s="109" customFormat="1" ht="16.5" customHeight="1">
      <c r="A1053" s="116">
        <v>2150107</v>
      </c>
      <c r="B1053" s="116" t="s">
        <v>1190</v>
      </c>
      <c r="C1053" s="115">
        <v>0</v>
      </c>
    </row>
    <row r="1054" spans="1:3" s="109" customFormat="1" ht="16.5" customHeight="1">
      <c r="A1054" s="116">
        <v>2150108</v>
      </c>
      <c r="B1054" s="116" t="s">
        <v>1191</v>
      </c>
      <c r="C1054" s="115">
        <v>0</v>
      </c>
    </row>
    <row r="1055" spans="1:3" s="109" customFormat="1" ht="16.5" customHeight="1">
      <c r="A1055" s="116">
        <v>2150199</v>
      </c>
      <c r="B1055" s="116" t="s">
        <v>1192</v>
      </c>
      <c r="C1055" s="115">
        <v>0</v>
      </c>
    </row>
    <row r="1056" spans="1:3" s="109" customFormat="1" ht="16.5" customHeight="1">
      <c r="A1056" s="116">
        <v>21502</v>
      </c>
      <c r="B1056" s="114" t="s">
        <v>1193</v>
      </c>
      <c r="C1056" s="115">
        <f>SUM(C1057:C1071)</f>
        <v>1000</v>
      </c>
    </row>
    <row r="1057" spans="1:3" s="109" customFormat="1" ht="16.5" customHeight="1">
      <c r="A1057" s="116">
        <v>2150201</v>
      </c>
      <c r="B1057" s="116" t="s">
        <v>406</v>
      </c>
      <c r="C1057" s="115">
        <v>0</v>
      </c>
    </row>
    <row r="1058" spans="1:3" s="109" customFormat="1" ht="16.5" customHeight="1">
      <c r="A1058" s="116">
        <v>2150202</v>
      </c>
      <c r="B1058" s="116" t="s">
        <v>407</v>
      </c>
      <c r="C1058" s="115">
        <v>0</v>
      </c>
    </row>
    <row r="1059" spans="1:3" s="109" customFormat="1" ht="16.5" customHeight="1">
      <c r="A1059" s="116">
        <v>2150203</v>
      </c>
      <c r="B1059" s="116" t="s">
        <v>408</v>
      </c>
      <c r="C1059" s="115">
        <v>0</v>
      </c>
    </row>
    <row r="1060" spans="1:3" s="109" customFormat="1" ht="16.5" customHeight="1">
      <c r="A1060" s="116">
        <v>2150204</v>
      </c>
      <c r="B1060" s="116" t="s">
        <v>1194</v>
      </c>
      <c r="C1060" s="115">
        <v>0</v>
      </c>
    </row>
    <row r="1061" spans="1:3" s="109" customFormat="1" ht="16.5" customHeight="1">
      <c r="A1061" s="116">
        <v>2150205</v>
      </c>
      <c r="B1061" s="116" t="s">
        <v>1195</v>
      </c>
      <c r="C1061" s="115">
        <v>0</v>
      </c>
    </row>
    <row r="1062" spans="1:3" s="109" customFormat="1" ht="16.5" customHeight="1">
      <c r="A1062" s="116">
        <v>2150206</v>
      </c>
      <c r="B1062" s="116" t="s">
        <v>1196</v>
      </c>
      <c r="C1062" s="115">
        <v>0</v>
      </c>
    </row>
    <row r="1063" spans="1:3" s="109" customFormat="1" ht="16.5" customHeight="1">
      <c r="A1063" s="116">
        <v>2150207</v>
      </c>
      <c r="B1063" s="116" t="s">
        <v>1197</v>
      </c>
      <c r="C1063" s="115">
        <v>1000</v>
      </c>
    </row>
    <row r="1064" spans="1:3" s="109" customFormat="1" ht="16.5" customHeight="1">
      <c r="A1064" s="116">
        <v>2150208</v>
      </c>
      <c r="B1064" s="116" t="s">
        <v>1198</v>
      </c>
      <c r="C1064" s="115">
        <v>0</v>
      </c>
    </row>
    <row r="1065" spans="1:3" s="109" customFormat="1" ht="16.5" customHeight="1">
      <c r="A1065" s="116">
        <v>2150209</v>
      </c>
      <c r="B1065" s="116" t="s">
        <v>1199</v>
      </c>
      <c r="C1065" s="115">
        <v>0</v>
      </c>
    </row>
    <row r="1066" spans="1:3" s="109" customFormat="1" ht="16.5" customHeight="1">
      <c r="A1066" s="116">
        <v>2150210</v>
      </c>
      <c r="B1066" s="116" t="s">
        <v>1200</v>
      </c>
      <c r="C1066" s="115">
        <v>0</v>
      </c>
    </row>
    <row r="1067" spans="1:3" s="109" customFormat="1" ht="16.5" customHeight="1">
      <c r="A1067" s="116">
        <v>2150212</v>
      </c>
      <c r="B1067" s="116" t="s">
        <v>1201</v>
      </c>
      <c r="C1067" s="115">
        <v>0</v>
      </c>
    </row>
    <row r="1068" spans="1:3" s="109" customFormat="1" ht="16.5" customHeight="1">
      <c r="A1068" s="116">
        <v>2150213</v>
      </c>
      <c r="B1068" s="116" t="s">
        <v>1202</v>
      </c>
      <c r="C1068" s="115">
        <v>0</v>
      </c>
    </row>
    <row r="1069" spans="1:3" s="109" customFormat="1" ht="16.5" customHeight="1">
      <c r="A1069" s="116">
        <v>2150214</v>
      </c>
      <c r="B1069" s="116" t="s">
        <v>1203</v>
      </c>
      <c r="C1069" s="115">
        <v>0</v>
      </c>
    </row>
    <row r="1070" spans="1:3" s="109" customFormat="1" ht="16.5" customHeight="1">
      <c r="A1070" s="116">
        <v>2150215</v>
      </c>
      <c r="B1070" s="116" t="s">
        <v>1204</v>
      </c>
      <c r="C1070" s="115">
        <v>0</v>
      </c>
    </row>
    <row r="1071" spans="1:3" s="109" customFormat="1" ht="16.5" customHeight="1">
      <c r="A1071" s="116">
        <v>2150299</v>
      </c>
      <c r="B1071" s="116" t="s">
        <v>1205</v>
      </c>
      <c r="C1071" s="115">
        <v>0</v>
      </c>
    </row>
    <row r="1072" spans="1:3" s="109" customFormat="1" ht="16.5" customHeight="1">
      <c r="A1072" s="116">
        <v>21503</v>
      </c>
      <c r="B1072" s="114" t="s">
        <v>1206</v>
      </c>
      <c r="C1072" s="115">
        <f>SUM(C1073:C1076)</f>
        <v>0</v>
      </c>
    </row>
    <row r="1073" spans="1:3" s="109" customFormat="1" ht="16.5" customHeight="1">
      <c r="A1073" s="116">
        <v>2150301</v>
      </c>
      <c r="B1073" s="116" t="s">
        <v>406</v>
      </c>
      <c r="C1073" s="115">
        <v>0</v>
      </c>
    </row>
    <row r="1074" spans="1:3" s="109" customFormat="1" ht="16.5" customHeight="1">
      <c r="A1074" s="116">
        <v>2150302</v>
      </c>
      <c r="B1074" s="116" t="s">
        <v>407</v>
      </c>
      <c r="C1074" s="115">
        <v>0</v>
      </c>
    </row>
    <row r="1075" spans="1:3" s="109" customFormat="1" ht="16.5" customHeight="1">
      <c r="A1075" s="116">
        <v>2150303</v>
      </c>
      <c r="B1075" s="116" t="s">
        <v>408</v>
      </c>
      <c r="C1075" s="115">
        <v>0</v>
      </c>
    </row>
    <row r="1076" spans="1:3" s="109" customFormat="1" ht="16.5" customHeight="1">
      <c r="A1076" s="116">
        <v>2150399</v>
      </c>
      <c r="B1076" s="116" t="s">
        <v>1207</v>
      </c>
      <c r="C1076" s="115">
        <v>0</v>
      </c>
    </row>
    <row r="1077" spans="1:3" s="109" customFormat="1" ht="16.5" customHeight="1">
      <c r="A1077" s="116">
        <v>21505</v>
      </c>
      <c r="B1077" s="114" t="s">
        <v>1208</v>
      </c>
      <c r="C1077" s="115">
        <f>SUM(C1078:C1090)</f>
        <v>0</v>
      </c>
    </row>
    <row r="1078" spans="1:3" s="109" customFormat="1" ht="16.5" customHeight="1">
      <c r="A1078" s="116">
        <v>2150501</v>
      </c>
      <c r="B1078" s="116" t="s">
        <v>406</v>
      </c>
      <c r="C1078" s="115">
        <v>0</v>
      </c>
    </row>
    <row r="1079" spans="1:3" s="109" customFormat="1" ht="16.5" customHeight="1">
      <c r="A1079" s="116">
        <v>2150502</v>
      </c>
      <c r="B1079" s="116" t="s">
        <v>407</v>
      </c>
      <c r="C1079" s="115">
        <v>0</v>
      </c>
    </row>
    <row r="1080" spans="1:3" s="109" customFormat="1" ht="16.5" customHeight="1">
      <c r="A1080" s="116">
        <v>2150503</v>
      </c>
      <c r="B1080" s="116" t="s">
        <v>408</v>
      </c>
      <c r="C1080" s="115">
        <v>0</v>
      </c>
    </row>
    <row r="1081" spans="1:3" s="109" customFormat="1" ht="16.5" customHeight="1">
      <c r="A1081" s="116">
        <v>2150505</v>
      </c>
      <c r="B1081" s="116" t="s">
        <v>1209</v>
      </c>
      <c r="C1081" s="115">
        <v>0</v>
      </c>
    </row>
    <row r="1082" spans="1:3" s="109" customFormat="1" ht="16.5" customHeight="1">
      <c r="A1082" s="116">
        <v>2150506</v>
      </c>
      <c r="B1082" s="116" t="s">
        <v>1210</v>
      </c>
      <c r="C1082" s="115">
        <v>0</v>
      </c>
    </row>
    <row r="1083" spans="1:3" s="109" customFormat="1" ht="16.5" customHeight="1">
      <c r="A1083" s="116">
        <v>2150507</v>
      </c>
      <c r="B1083" s="116" t="s">
        <v>1211</v>
      </c>
      <c r="C1083" s="115">
        <v>0</v>
      </c>
    </row>
    <row r="1084" spans="1:3" s="109" customFormat="1" ht="16.5" customHeight="1">
      <c r="A1084" s="116">
        <v>2150508</v>
      </c>
      <c r="B1084" s="116" t="s">
        <v>1212</v>
      </c>
      <c r="C1084" s="115">
        <v>0</v>
      </c>
    </row>
    <row r="1085" spans="1:3" s="109" customFormat="1" ht="16.5" customHeight="1">
      <c r="A1085" s="116">
        <v>2150509</v>
      </c>
      <c r="B1085" s="116" t="s">
        <v>1213</v>
      </c>
      <c r="C1085" s="115">
        <v>0</v>
      </c>
    </row>
    <row r="1086" spans="1:3" s="109" customFormat="1" ht="16.5" customHeight="1">
      <c r="A1086" s="116">
        <v>2150510</v>
      </c>
      <c r="B1086" s="116" t="s">
        <v>1214</v>
      </c>
      <c r="C1086" s="115">
        <v>0</v>
      </c>
    </row>
    <row r="1087" spans="1:3" s="109" customFormat="1" ht="16.5" customHeight="1">
      <c r="A1087" s="116">
        <v>2150511</v>
      </c>
      <c r="B1087" s="116" t="s">
        <v>1215</v>
      </c>
      <c r="C1087" s="115">
        <v>0</v>
      </c>
    </row>
    <row r="1088" spans="1:3" s="109" customFormat="1" ht="16.5" customHeight="1">
      <c r="A1088" s="116">
        <v>2150513</v>
      </c>
      <c r="B1088" s="116" t="s">
        <v>1161</v>
      </c>
      <c r="C1088" s="115">
        <v>0</v>
      </c>
    </row>
    <row r="1089" spans="1:3" s="109" customFormat="1" ht="16.5" customHeight="1">
      <c r="A1089" s="116">
        <v>2150515</v>
      </c>
      <c r="B1089" s="116" t="s">
        <v>1216</v>
      </c>
      <c r="C1089" s="115">
        <v>0</v>
      </c>
    </row>
    <row r="1090" spans="1:3" s="109" customFormat="1" ht="16.5" customHeight="1">
      <c r="A1090" s="116">
        <v>2150599</v>
      </c>
      <c r="B1090" s="116" t="s">
        <v>1217</v>
      </c>
      <c r="C1090" s="115">
        <v>0</v>
      </c>
    </row>
    <row r="1091" spans="1:3" s="109" customFormat="1" ht="16.5" customHeight="1">
      <c r="A1091" s="116">
        <v>21507</v>
      </c>
      <c r="B1091" s="114" t="s">
        <v>1218</v>
      </c>
      <c r="C1091" s="115">
        <f>SUM(C1092:C1097)</f>
        <v>0</v>
      </c>
    </row>
    <row r="1092" spans="1:3" s="109" customFormat="1" ht="16.5" customHeight="1">
      <c r="A1092" s="116">
        <v>2150701</v>
      </c>
      <c r="B1092" s="116" t="s">
        <v>406</v>
      </c>
      <c r="C1092" s="115">
        <v>0</v>
      </c>
    </row>
    <row r="1093" spans="1:3" s="109" customFormat="1" ht="16.5" customHeight="1">
      <c r="A1093" s="116">
        <v>2150702</v>
      </c>
      <c r="B1093" s="116" t="s">
        <v>407</v>
      </c>
      <c r="C1093" s="115">
        <v>0</v>
      </c>
    </row>
    <row r="1094" spans="1:3" s="109" customFormat="1" ht="16.5" customHeight="1">
      <c r="A1094" s="116">
        <v>2150703</v>
      </c>
      <c r="B1094" s="116" t="s">
        <v>408</v>
      </c>
      <c r="C1094" s="115">
        <v>0</v>
      </c>
    </row>
    <row r="1095" spans="1:3" s="109" customFormat="1" ht="16.5" customHeight="1">
      <c r="A1095" s="116">
        <v>2150704</v>
      </c>
      <c r="B1095" s="116" t="s">
        <v>1219</v>
      </c>
      <c r="C1095" s="115">
        <v>0</v>
      </c>
    </row>
    <row r="1096" spans="1:3" s="109" customFormat="1" ht="16.5" customHeight="1">
      <c r="A1096" s="116">
        <v>2150705</v>
      </c>
      <c r="B1096" s="116" t="s">
        <v>1220</v>
      </c>
      <c r="C1096" s="115">
        <v>0</v>
      </c>
    </row>
    <row r="1097" spans="1:3" s="109" customFormat="1" ht="16.5" customHeight="1">
      <c r="A1097" s="116">
        <v>2150799</v>
      </c>
      <c r="B1097" s="116" t="s">
        <v>1221</v>
      </c>
      <c r="C1097" s="115">
        <v>0</v>
      </c>
    </row>
    <row r="1098" spans="1:3" s="109" customFormat="1" ht="16.5" customHeight="1">
      <c r="A1098" s="116">
        <v>21508</v>
      </c>
      <c r="B1098" s="114" t="s">
        <v>1222</v>
      </c>
      <c r="C1098" s="115">
        <f>SUM(C1099:C1104)</f>
        <v>2805</v>
      </c>
    </row>
    <row r="1099" spans="1:3" s="109" customFormat="1" ht="16.5" customHeight="1">
      <c r="A1099" s="116">
        <v>2150801</v>
      </c>
      <c r="B1099" s="116" t="s">
        <v>406</v>
      </c>
      <c r="C1099" s="115">
        <v>176</v>
      </c>
    </row>
    <row r="1100" spans="1:3" s="109" customFormat="1" ht="16.5" customHeight="1">
      <c r="A1100" s="116">
        <v>2150802</v>
      </c>
      <c r="B1100" s="116" t="s">
        <v>407</v>
      </c>
      <c r="C1100" s="115">
        <v>1641</v>
      </c>
    </row>
    <row r="1101" spans="1:3" s="109" customFormat="1" ht="16.5" customHeight="1">
      <c r="A1101" s="116">
        <v>2150803</v>
      </c>
      <c r="B1101" s="116" t="s">
        <v>408</v>
      </c>
      <c r="C1101" s="115">
        <v>0</v>
      </c>
    </row>
    <row r="1102" spans="1:3" s="109" customFormat="1" ht="16.5" customHeight="1">
      <c r="A1102" s="116">
        <v>2150804</v>
      </c>
      <c r="B1102" s="116" t="s">
        <v>1223</v>
      </c>
      <c r="C1102" s="115">
        <v>0</v>
      </c>
    </row>
    <row r="1103" spans="1:3" s="109" customFormat="1" ht="16.5" customHeight="1">
      <c r="A1103" s="116">
        <v>2150805</v>
      </c>
      <c r="B1103" s="116" t="s">
        <v>1224</v>
      </c>
      <c r="C1103" s="115">
        <v>853</v>
      </c>
    </row>
    <row r="1104" spans="1:3" s="109" customFormat="1" ht="16.5" customHeight="1">
      <c r="A1104" s="116">
        <v>2150899</v>
      </c>
      <c r="B1104" s="116" t="s">
        <v>1225</v>
      </c>
      <c r="C1104" s="115">
        <v>135</v>
      </c>
    </row>
    <row r="1105" spans="1:3" s="109" customFormat="1" ht="16.5" customHeight="1">
      <c r="A1105" s="116">
        <v>21599</v>
      </c>
      <c r="B1105" s="114" t="s">
        <v>1226</v>
      </c>
      <c r="C1105" s="115">
        <f>SUM(C1106:C1110)</f>
        <v>0</v>
      </c>
    </row>
    <row r="1106" spans="1:3" s="109" customFormat="1" ht="16.5" customHeight="1">
      <c r="A1106" s="116">
        <v>2159901</v>
      </c>
      <c r="B1106" s="116" t="s">
        <v>1227</v>
      </c>
      <c r="C1106" s="115">
        <v>0</v>
      </c>
    </row>
    <row r="1107" spans="1:3" s="109" customFormat="1" ht="16.5" customHeight="1">
      <c r="A1107" s="116">
        <v>2159904</v>
      </c>
      <c r="B1107" s="116" t="s">
        <v>1228</v>
      </c>
      <c r="C1107" s="115">
        <v>0</v>
      </c>
    </row>
    <row r="1108" spans="1:3" s="109" customFormat="1" ht="16.5" customHeight="1">
      <c r="A1108" s="116">
        <v>2159905</v>
      </c>
      <c r="B1108" s="116" t="s">
        <v>1229</v>
      </c>
      <c r="C1108" s="115">
        <v>0</v>
      </c>
    </row>
    <row r="1109" spans="1:3" s="109" customFormat="1" ht="16.5" customHeight="1">
      <c r="A1109" s="116">
        <v>2159906</v>
      </c>
      <c r="B1109" s="116" t="s">
        <v>1230</v>
      </c>
      <c r="C1109" s="115">
        <v>0</v>
      </c>
    </row>
    <row r="1110" spans="1:3" s="109" customFormat="1" ht="16.5" customHeight="1">
      <c r="A1110" s="116">
        <v>2159999</v>
      </c>
      <c r="B1110" s="116" t="s">
        <v>1231</v>
      </c>
      <c r="C1110" s="115">
        <v>0</v>
      </c>
    </row>
    <row r="1111" spans="1:3" s="109" customFormat="1" ht="16.5" customHeight="1">
      <c r="A1111" s="116">
        <v>216</v>
      </c>
      <c r="B1111" s="114" t="s">
        <v>323</v>
      </c>
      <c r="C1111" s="115">
        <f>SUM(C1112,C1122,C1128)</f>
        <v>306</v>
      </c>
    </row>
    <row r="1112" spans="1:3" s="109" customFormat="1" ht="16.5" customHeight="1">
      <c r="A1112" s="116">
        <v>21602</v>
      </c>
      <c r="B1112" s="114" t="s">
        <v>1232</v>
      </c>
      <c r="C1112" s="115">
        <f>SUM(C1113:C1121)</f>
        <v>76</v>
      </c>
    </row>
    <row r="1113" spans="1:3" s="109" customFormat="1" ht="16.5" customHeight="1">
      <c r="A1113" s="116">
        <v>2160201</v>
      </c>
      <c r="B1113" s="116" t="s">
        <v>406</v>
      </c>
      <c r="C1113" s="115">
        <v>0</v>
      </c>
    </row>
    <row r="1114" spans="1:3" s="109" customFormat="1" ht="16.5" customHeight="1">
      <c r="A1114" s="116">
        <v>2160202</v>
      </c>
      <c r="B1114" s="116" t="s">
        <v>407</v>
      </c>
      <c r="C1114" s="115">
        <v>0</v>
      </c>
    </row>
    <row r="1115" spans="1:3" s="109" customFormat="1" ht="16.5" customHeight="1">
      <c r="A1115" s="116">
        <v>2160203</v>
      </c>
      <c r="B1115" s="116" t="s">
        <v>408</v>
      </c>
      <c r="C1115" s="115">
        <v>0</v>
      </c>
    </row>
    <row r="1116" spans="1:3" s="109" customFormat="1" ht="16.5" customHeight="1">
      <c r="A1116" s="116">
        <v>2160216</v>
      </c>
      <c r="B1116" s="116" t="s">
        <v>1233</v>
      </c>
      <c r="C1116" s="115">
        <v>0</v>
      </c>
    </row>
    <row r="1117" spans="1:3" s="109" customFormat="1" ht="16.5" customHeight="1">
      <c r="A1117" s="116">
        <v>2160217</v>
      </c>
      <c r="B1117" s="116" t="s">
        <v>1234</v>
      </c>
      <c r="C1117" s="115">
        <v>0</v>
      </c>
    </row>
    <row r="1118" spans="1:3" s="109" customFormat="1" ht="16.5" customHeight="1">
      <c r="A1118" s="116">
        <v>2160218</v>
      </c>
      <c r="B1118" s="116" t="s">
        <v>1235</v>
      </c>
      <c r="C1118" s="115">
        <v>0</v>
      </c>
    </row>
    <row r="1119" spans="1:3" s="109" customFormat="1" ht="16.5" customHeight="1">
      <c r="A1119" s="116">
        <v>2160219</v>
      </c>
      <c r="B1119" s="116" t="s">
        <v>1236</v>
      </c>
      <c r="C1119" s="115">
        <v>0</v>
      </c>
    </row>
    <row r="1120" spans="1:3" s="109" customFormat="1" ht="16.5" customHeight="1">
      <c r="A1120" s="116">
        <v>2160250</v>
      </c>
      <c r="B1120" s="116" t="s">
        <v>415</v>
      </c>
      <c r="C1120" s="115">
        <v>0</v>
      </c>
    </row>
    <row r="1121" spans="1:3" s="109" customFormat="1" ht="16.5" customHeight="1">
      <c r="A1121" s="116">
        <v>2160299</v>
      </c>
      <c r="B1121" s="116" t="s">
        <v>1237</v>
      </c>
      <c r="C1121" s="115">
        <v>76</v>
      </c>
    </row>
    <row r="1122" spans="1:3" s="109" customFormat="1" ht="16.5" customHeight="1">
      <c r="A1122" s="116">
        <v>21606</v>
      </c>
      <c r="B1122" s="114" t="s">
        <v>1238</v>
      </c>
      <c r="C1122" s="115">
        <f>SUM(C1123:C1127)</f>
        <v>0</v>
      </c>
    </row>
    <row r="1123" spans="1:3" s="109" customFormat="1" ht="16.5" customHeight="1">
      <c r="A1123" s="116">
        <v>2160601</v>
      </c>
      <c r="B1123" s="116" t="s">
        <v>406</v>
      </c>
      <c r="C1123" s="115">
        <v>0</v>
      </c>
    </row>
    <row r="1124" spans="1:3" s="109" customFormat="1" ht="16.5" customHeight="1">
      <c r="A1124" s="116">
        <v>2160602</v>
      </c>
      <c r="B1124" s="116" t="s">
        <v>407</v>
      </c>
      <c r="C1124" s="115">
        <v>0</v>
      </c>
    </row>
    <row r="1125" spans="1:3" s="109" customFormat="1" ht="16.5" customHeight="1">
      <c r="A1125" s="116">
        <v>2160603</v>
      </c>
      <c r="B1125" s="116" t="s">
        <v>408</v>
      </c>
      <c r="C1125" s="115">
        <v>0</v>
      </c>
    </row>
    <row r="1126" spans="1:3" s="109" customFormat="1" ht="16.5" customHeight="1">
      <c r="A1126" s="116">
        <v>2160607</v>
      </c>
      <c r="B1126" s="116" t="s">
        <v>1239</v>
      </c>
      <c r="C1126" s="115">
        <v>0</v>
      </c>
    </row>
    <row r="1127" spans="1:3" s="109" customFormat="1" ht="16.5" customHeight="1">
      <c r="A1127" s="116">
        <v>2160699</v>
      </c>
      <c r="B1127" s="116" t="s">
        <v>1240</v>
      </c>
      <c r="C1127" s="115">
        <v>0</v>
      </c>
    </row>
    <row r="1128" spans="1:3" s="109" customFormat="1" ht="16.5" customHeight="1">
      <c r="A1128" s="116">
        <v>21699</v>
      </c>
      <c r="B1128" s="114" t="s">
        <v>1241</v>
      </c>
      <c r="C1128" s="115">
        <f>SUM(C1129:C1130)</f>
        <v>230</v>
      </c>
    </row>
    <row r="1129" spans="1:3" s="109" customFormat="1" ht="16.5" customHeight="1">
      <c r="A1129" s="116">
        <v>2169901</v>
      </c>
      <c r="B1129" s="116" t="s">
        <v>1242</v>
      </c>
      <c r="C1129" s="115">
        <v>0</v>
      </c>
    </row>
    <row r="1130" spans="1:3" s="109" customFormat="1" ht="16.5" customHeight="1">
      <c r="A1130" s="116">
        <v>2169999</v>
      </c>
      <c r="B1130" s="116" t="s">
        <v>1243</v>
      </c>
      <c r="C1130" s="115">
        <v>230</v>
      </c>
    </row>
    <row r="1131" spans="1:3" s="109" customFormat="1" ht="16.5" customHeight="1">
      <c r="A1131" s="116">
        <v>217</v>
      </c>
      <c r="B1131" s="114" t="s">
        <v>330</v>
      </c>
      <c r="C1131" s="115">
        <f>SUM(C1132,C1139,C1149,C1155,C1158)</f>
        <v>242</v>
      </c>
    </row>
    <row r="1132" spans="1:3" s="109" customFormat="1" ht="16.5" customHeight="1">
      <c r="A1132" s="116">
        <v>21701</v>
      </c>
      <c r="B1132" s="114" t="s">
        <v>1244</v>
      </c>
      <c r="C1132" s="115">
        <f>SUM(C1133:C1138)</f>
        <v>154</v>
      </c>
    </row>
    <row r="1133" spans="1:3" s="109" customFormat="1" ht="16.5" customHeight="1">
      <c r="A1133" s="116">
        <v>2170101</v>
      </c>
      <c r="B1133" s="116" t="s">
        <v>406</v>
      </c>
      <c r="C1133" s="115">
        <v>92</v>
      </c>
    </row>
    <row r="1134" spans="1:3" s="109" customFormat="1" ht="16.5" customHeight="1">
      <c r="A1134" s="116">
        <v>2170102</v>
      </c>
      <c r="B1134" s="116" t="s">
        <v>407</v>
      </c>
      <c r="C1134" s="115">
        <v>62</v>
      </c>
    </row>
    <row r="1135" spans="1:3" s="109" customFormat="1" ht="16.5" customHeight="1">
      <c r="A1135" s="116">
        <v>2170103</v>
      </c>
      <c r="B1135" s="116" t="s">
        <v>408</v>
      </c>
      <c r="C1135" s="115">
        <v>0</v>
      </c>
    </row>
    <row r="1136" spans="1:3" s="109" customFormat="1" ht="16.5" customHeight="1">
      <c r="A1136" s="116">
        <v>2170104</v>
      </c>
      <c r="B1136" s="116" t="s">
        <v>1245</v>
      </c>
      <c r="C1136" s="115">
        <v>0</v>
      </c>
    </row>
    <row r="1137" spans="1:3" s="109" customFormat="1" ht="16.5" customHeight="1">
      <c r="A1137" s="116">
        <v>2170150</v>
      </c>
      <c r="B1137" s="116" t="s">
        <v>415</v>
      </c>
      <c r="C1137" s="115">
        <v>0</v>
      </c>
    </row>
    <row r="1138" spans="1:3" s="109" customFormat="1" ht="16.5" customHeight="1">
      <c r="A1138" s="116">
        <v>2170199</v>
      </c>
      <c r="B1138" s="116" t="s">
        <v>1246</v>
      </c>
      <c r="C1138" s="115">
        <v>0</v>
      </c>
    </row>
    <row r="1139" spans="1:3" s="109" customFormat="1" ht="16.5" customHeight="1">
      <c r="A1139" s="116">
        <v>21702</v>
      </c>
      <c r="B1139" s="114" t="s">
        <v>1247</v>
      </c>
      <c r="C1139" s="115">
        <f>SUM(C1140:C1148)</f>
        <v>0</v>
      </c>
    </row>
    <row r="1140" spans="1:3" s="109" customFormat="1" ht="16.5" customHeight="1">
      <c r="A1140" s="116">
        <v>2170201</v>
      </c>
      <c r="B1140" s="116" t="s">
        <v>1248</v>
      </c>
      <c r="C1140" s="115">
        <v>0</v>
      </c>
    </row>
    <row r="1141" spans="1:3" s="109" customFormat="1" ht="16.5" customHeight="1">
      <c r="A1141" s="116">
        <v>2170202</v>
      </c>
      <c r="B1141" s="116" t="s">
        <v>1249</v>
      </c>
      <c r="C1141" s="115">
        <v>0</v>
      </c>
    </row>
    <row r="1142" spans="1:3" s="109" customFormat="1" ht="16.5" customHeight="1">
      <c r="A1142" s="116">
        <v>2170203</v>
      </c>
      <c r="B1142" s="116" t="s">
        <v>1250</v>
      </c>
      <c r="C1142" s="115">
        <v>0</v>
      </c>
    </row>
    <row r="1143" spans="1:3" s="109" customFormat="1" ht="16.5" customHeight="1">
      <c r="A1143" s="116">
        <v>2170204</v>
      </c>
      <c r="B1143" s="116" t="s">
        <v>1251</v>
      </c>
      <c r="C1143" s="115">
        <v>0</v>
      </c>
    </row>
    <row r="1144" spans="1:3" s="109" customFormat="1" ht="16.5" customHeight="1">
      <c r="A1144" s="116">
        <v>2170205</v>
      </c>
      <c r="B1144" s="116" t="s">
        <v>1252</v>
      </c>
      <c r="C1144" s="115">
        <v>0</v>
      </c>
    </row>
    <row r="1145" spans="1:3" s="109" customFormat="1" ht="16.5" customHeight="1">
      <c r="A1145" s="116">
        <v>2170206</v>
      </c>
      <c r="B1145" s="116" t="s">
        <v>1253</v>
      </c>
      <c r="C1145" s="115">
        <v>0</v>
      </c>
    </row>
    <row r="1146" spans="1:3" s="109" customFormat="1" ht="16.5" customHeight="1">
      <c r="A1146" s="116">
        <v>2170207</v>
      </c>
      <c r="B1146" s="116" t="s">
        <v>1254</v>
      </c>
      <c r="C1146" s="115">
        <v>0</v>
      </c>
    </row>
    <row r="1147" spans="1:3" s="109" customFormat="1" ht="16.5" customHeight="1">
      <c r="A1147" s="116">
        <v>2170208</v>
      </c>
      <c r="B1147" s="116" t="s">
        <v>1255</v>
      </c>
      <c r="C1147" s="115">
        <v>0</v>
      </c>
    </row>
    <row r="1148" spans="1:3" s="109" customFormat="1" ht="16.5" customHeight="1">
      <c r="A1148" s="116">
        <v>2170299</v>
      </c>
      <c r="B1148" s="116" t="s">
        <v>1256</v>
      </c>
      <c r="C1148" s="115">
        <v>0</v>
      </c>
    </row>
    <row r="1149" spans="1:3" s="109" customFormat="1" ht="16.5" customHeight="1">
      <c r="A1149" s="116">
        <v>21703</v>
      </c>
      <c r="B1149" s="114" t="s">
        <v>1257</v>
      </c>
      <c r="C1149" s="115">
        <f>SUM(C1150:C1154)</f>
        <v>50</v>
      </c>
    </row>
    <row r="1150" spans="1:3" s="109" customFormat="1" ht="16.5" customHeight="1">
      <c r="A1150" s="116">
        <v>2170301</v>
      </c>
      <c r="B1150" s="116" t="s">
        <v>1258</v>
      </c>
      <c r="C1150" s="115">
        <v>0</v>
      </c>
    </row>
    <row r="1151" spans="1:3" s="109" customFormat="1" ht="16.5" customHeight="1">
      <c r="A1151" s="116">
        <v>2170302</v>
      </c>
      <c r="B1151" s="116" t="s">
        <v>1259</v>
      </c>
      <c r="C1151" s="115">
        <v>0</v>
      </c>
    </row>
    <row r="1152" spans="1:3" s="109" customFormat="1" ht="16.5" customHeight="1">
      <c r="A1152" s="116">
        <v>2170303</v>
      </c>
      <c r="B1152" s="116" t="s">
        <v>1260</v>
      </c>
      <c r="C1152" s="115">
        <v>0</v>
      </c>
    </row>
    <row r="1153" spans="1:3" s="109" customFormat="1" ht="16.5" customHeight="1">
      <c r="A1153" s="116">
        <v>2170304</v>
      </c>
      <c r="B1153" s="116" t="s">
        <v>1261</v>
      </c>
      <c r="C1153" s="115">
        <v>0</v>
      </c>
    </row>
    <row r="1154" spans="1:3" s="109" customFormat="1" ht="16.5" customHeight="1">
      <c r="A1154" s="116">
        <v>2170399</v>
      </c>
      <c r="B1154" s="116" t="s">
        <v>1262</v>
      </c>
      <c r="C1154" s="115">
        <v>50</v>
      </c>
    </row>
    <row r="1155" spans="1:3" s="109" customFormat="1" ht="16.5" customHeight="1">
      <c r="A1155" s="116">
        <v>21704</v>
      </c>
      <c r="B1155" s="114" t="s">
        <v>1263</v>
      </c>
      <c r="C1155" s="115">
        <f>SUM(C1156:C1157)</f>
        <v>0</v>
      </c>
    </row>
    <row r="1156" spans="1:3" s="109" customFormat="1" ht="16.5" customHeight="1">
      <c r="A1156" s="116">
        <v>2170401</v>
      </c>
      <c r="B1156" s="116" t="s">
        <v>1264</v>
      </c>
      <c r="C1156" s="115">
        <v>0</v>
      </c>
    </row>
    <row r="1157" spans="1:3" s="109" customFormat="1" ht="16.5" customHeight="1">
      <c r="A1157" s="116">
        <v>2170499</v>
      </c>
      <c r="B1157" s="116" t="s">
        <v>1265</v>
      </c>
      <c r="C1157" s="115">
        <v>0</v>
      </c>
    </row>
    <row r="1158" spans="1:3" s="109" customFormat="1" ht="16.5" customHeight="1">
      <c r="A1158" s="116">
        <v>21799</v>
      </c>
      <c r="B1158" s="114" t="s">
        <v>1266</v>
      </c>
      <c r="C1158" s="115">
        <f>C1159</f>
        <v>38</v>
      </c>
    </row>
    <row r="1159" spans="1:3" s="109" customFormat="1" ht="16.5" customHeight="1">
      <c r="A1159" s="116">
        <v>2179901</v>
      </c>
      <c r="B1159" s="116" t="s">
        <v>1267</v>
      </c>
      <c r="C1159" s="115">
        <v>38</v>
      </c>
    </row>
    <row r="1160" spans="1:3" s="109" customFormat="1" ht="16.5" customHeight="1">
      <c r="A1160" s="116">
        <v>219</v>
      </c>
      <c r="B1160" s="114" t="s">
        <v>1268</v>
      </c>
      <c r="C1160" s="115">
        <f>SUM(C1161:C1169)</f>
        <v>0</v>
      </c>
    </row>
    <row r="1161" spans="1:3" s="109" customFormat="1" ht="16.5" customHeight="1">
      <c r="A1161" s="116">
        <v>21901</v>
      </c>
      <c r="B1161" s="114" t="s">
        <v>1269</v>
      </c>
      <c r="C1161" s="115">
        <v>0</v>
      </c>
    </row>
    <row r="1162" spans="1:3" s="109" customFormat="1" ht="16.5" customHeight="1">
      <c r="A1162" s="116">
        <v>21902</v>
      </c>
      <c r="B1162" s="114" t="s">
        <v>1270</v>
      </c>
      <c r="C1162" s="115">
        <v>0</v>
      </c>
    </row>
    <row r="1163" spans="1:3" s="109" customFormat="1" ht="16.5" customHeight="1">
      <c r="A1163" s="116">
        <v>21903</v>
      </c>
      <c r="B1163" s="114" t="s">
        <v>1271</v>
      </c>
      <c r="C1163" s="115">
        <v>0</v>
      </c>
    </row>
    <row r="1164" spans="1:3" s="109" customFormat="1" ht="16.5" customHeight="1">
      <c r="A1164" s="116">
        <v>21904</v>
      </c>
      <c r="B1164" s="114" t="s">
        <v>1272</v>
      </c>
      <c r="C1164" s="115">
        <v>0</v>
      </c>
    </row>
    <row r="1165" spans="1:3" s="109" customFormat="1" ht="16.5" customHeight="1">
      <c r="A1165" s="116">
        <v>21905</v>
      </c>
      <c r="B1165" s="114" t="s">
        <v>1273</v>
      </c>
      <c r="C1165" s="115">
        <v>0</v>
      </c>
    </row>
    <row r="1166" spans="1:3" s="109" customFormat="1" ht="16.5" customHeight="1">
      <c r="A1166" s="116">
        <v>21906</v>
      </c>
      <c r="B1166" s="114" t="s">
        <v>1030</v>
      </c>
      <c r="C1166" s="115">
        <v>0</v>
      </c>
    </row>
    <row r="1167" spans="1:3" s="109" customFormat="1" ht="16.5" customHeight="1">
      <c r="A1167" s="116">
        <v>21907</v>
      </c>
      <c r="B1167" s="114" t="s">
        <v>1274</v>
      </c>
      <c r="C1167" s="115">
        <v>0</v>
      </c>
    </row>
    <row r="1168" spans="1:3" s="109" customFormat="1" ht="16.5" customHeight="1">
      <c r="A1168" s="116">
        <v>21908</v>
      </c>
      <c r="B1168" s="114" t="s">
        <v>1275</v>
      </c>
      <c r="C1168" s="115">
        <v>0</v>
      </c>
    </row>
    <row r="1169" spans="1:3" s="109" customFormat="1" ht="16.5" customHeight="1">
      <c r="A1169" s="116">
        <v>21999</v>
      </c>
      <c r="B1169" s="114" t="s">
        <v>1276</v>
      </c>
      <c r="C1169" s="115">
        <v>0</v>
      </c>
    </row>
    <row r="1170" spans="1:3" s="109" customFormat="1" ht="16.5" customHeight="1">
      <c r="A1170" s="116">
        <v>220</v>
      </c>
      <c r="B1170" s="114" t="s">
        <v>335</v>
      </c>
      <c r="C1170" s="115">
        <f>SUM(C1171,C1190,C1209,C1218,C1233)</f>
        <v>1278</v>
      </c>
    </row>
    <row r="1171" spans="1:3" s="109" customFormat="1" ht="16.5" customHeight="1">
      <c r="A1171" s="116">
        <v>22001</v>
      </c>
      <c r="B1171" s="114" t="s">
        <v>1277</v>
      </c>
      <c r="C1171" s="115">
        <f>SUM(C1172:C1189)</f>
        <v>1278</v>
      </c>
    </row>
    <row r="1172" spans="1:3" s="109" customFormat="1" ht="16.5" customHeight="1">
      <c r="A1172" s="116">
        <v>2200101</v>
      </c>
      <c r="B1172" s="116" t="s">
        <v>406</v>
      </c>
      <c r="C1172" s="115">
        <v>399</v>
      </c>
    </row>
    <row r="1173" spans="1:3" s="109" customFormat="1" ht="16.5" customHeight="1">
      <c r="A1173" s="116">
        <v>2200102</v>
      </c>
      <c r="B1173" s="116" t="s">
        <v>407</v>
      </c>
      <c r="C1173" s="115">
        <v>13</v>
      </c>
    </row>
    <row r="1174" spans="1:3" s="109" customFormat="1" ht="16.5" customHeight="1">
      <c r="A1174" s="116">
        <v>2200103</v>
      </c>
      <c r="B1174" s="116" t="s">
        <v>408</v>
      </c>
      <c r="C1174" s="115">
        <v>0</v>
      </c>
    </row>
    <row r="1175" spans="1:3" s="109" customFormat="1" ht="16.5" customHeight="1">
      <c r="A1175" s="116">
        <v>2200104</v>
      </c>
      <c r="B1175" s="116" t="s">
        <v>1278</v>
      </c>
      <c r="C1175" s="115">
        <v>59</v>
      </c>
    </row>
    <row r="1176" spans="1:3" s="109" customFormat="1" ht="16.5" customHeight="1">
      <c r="A1176" s="116">
        <v>2200105</v>
      </c>
      <c r="B1176" s="116" t="s">
        <v>1279</v>
      </c>
      <c r="C1176" s="115">
        <v>308</v>
      </c>
    </row>
    <row r="1177" spans="1:3" s="109" customFormat="1" ht="16.5" customHeight="1">
      <c r="A1177" s="116">
        <v>2200106</v>
      </c>
      <c r="B1177" s="116" t="s">
        <v>1280</v>
      </c>
      <c r="C1177" s="115">
        <v>11</v>
      </c>
    </row>
    <row r="1178" spans="1:3" s="109" customFormat="1" ht="16.5" customHeight="1">
      <c r="A1178" s="116">
        <v>2200107</v>
      </c>
      <c r="B1178" s="116" t="s">
        <v>1281</v>
      </c>
      <c r="C1178" s="115">
        <v>0</v>
      </c>
    </row>
    <row r="1179" spans="1:3" s="109" customFormat="1" ht="16.5" customHeight="1">
      <c r="A1179" s="116">
        <v>2200108</v>
      </c>
      <c r="B1179" s="116" t="s">
        <v>1282</v>
      </c>
      <c r="C1179" s="115">
        <v>0</v>
      </c>
    </row>
    <row r="1180" spans="1:3" s="109" customFormat="1" ht="16.5" customHeight="1">
      <c r="A1180" s="116">
        <v>2200109</v>
      </c>
      <c r="B1180" s="116" t="s">
        <v>1283</v>
      </c>
      <c r="C1180" s="115">
        <v>0</v>
      </c>
    </row>
    <row r="1181" spans="1:3" s="109" customFormat="1" ht="16.5" customHeight="1">
      <c r="A1181" s="116">
        <v>2200110</v>
      </c>
      <c r="B1181" s="116" t="s">
        <v>1284</v>
      </c>
      <c r="C1181" s="115">
        <v>0</v>
      </c>
    </row>
    <row r="1182" spans="1:3" s="109" customFormat="1" ht="16.5" customHeight="1">
      <c r="A1182" s="116">
        <v>2200112</v>
      </c>
      <c r="B1182" s="116" t="s">
        <v>1285</v>
      </c>
      <c r="C1182" s="115">
        <v>430</v>
      </c>
    </row>
    <row r="1183" spans="1:3" s="109" customFormat="1" ht="16.5" customHeight="1">
      <c r="A1183" s="116">
        <v>2200113</v>
      </c>
      <c r="B1183" s="116" t="s">
        <v>1286</v>
      </c>
      <c r="C1183" s="115">
        <v>0</v>
      </c>
    </row>
    <row r="1184" spans="1:3" s="109" customFormat="1" ht="16.5" customHeight="1">
      <c r="A1184" s="116">
        <v>2200114</v>
      </c>
      <c r="B1184" s="116" t="s">
        <v>1287</v>
      </c>
      <c r="C1184" s="115">
        <v>0</v>
      </c>
    </row>
    <row r="1185" spans="1:3" s="109" customFormat="1" ht="16.5" customHeight="1">
      <c r="A1185" s="116">
        <v>2200115</v>
      </c>
      <c r="B1185" s="116" t="s">
        <v>1288</v>
      </c>
      <c r="C1185" s="115">
        <v>0</v>
      </c>
    </row>
    <row r="1186" spans="1:3" s="109" customFormat="1" ht="16.5" customHeight="1">
      <c r="A1186" s="116">
        <v>2200116</v>
      </c>
      <c r="B1186" s="116" t="s">
        <v>1289</v>
      </c>
      <c r="C1186" s="115">
        <v>0</v>
      </c>
    </row>
    <row r="1187" spans="1:3" s="109" customFormat="1" ht="16.5" customHeight="1">
      <c r="A1187" s="116">
        <v>2200119</v>
      </c>
      <c r="B1187" s="116" t="s">
        <v>1290</v>
      </c>
      <c r="C1187" s="115">
        <v>0</v>
      </c>
    </row>
    <row r="1188" spans="1:3" s="109" customFormat="1" ht="16.5" customHeight="1">
      <c r="A1188" s="116">
        <v>2200150</v>
      </c>
      <c r="B1188" s="116" t="s">
        <v>415</v>
      </c>
      <c r="C1188" s="115">
        <v>0</v>
      </c>
    </row>
    <row r="1189" spans="1:3" s="109" customFormat="1" ht="16.5" customHeight="1">
      <c r="A1189" s="116">
        <v>2200199</v>
      </c>
      <c r="B1189" s="116" t="s">
        <v>1291</v>
      </c>
      <c r="C1189" s="115">
        <v>58</v>
      </c>
    </row>
    <row r="1190" spans="1:3" s="109" customFormat="1" ht="16.5" customHeight="1">
      <c r="A1190" s="116">
        <v>22002</v>
      </c>
      <c r="B1190" s="114" t="s">
        <v>1292</v>
      </c>
      <c r="C1190" s="115">
        <f>SUM(C1191:C1208)</f>
        <v>0</v>
      </c>
    </row>
    <row r="1191" spans="1:3" s="109" customFormat="1" ht="16.5" customHeight="1">
      <c r="A1191" s="116">
        <v>2200201</v>
      </c>
      <c r="B1191" s="116" t="s">
        <v>406</v>
      </c>
      <c r="C1191" s="115">
        <v>0</v>
      </c>
    </row>
    <row r="1192" spans="1:3" s="109" customFormat="1" ht="16.5" customHeight="1">
      <c r="A1192" s="116">
        <v>2200202</v>
      </c>
      <c r="B1192" s="116" t="s">
        <v>407</v>
      </c>
      <c r="C1192" s="115">
        <v>0</v>
      </c>
    </row>
    <row r="1193" spans="1:3" s="109" customFormat="1" ht="16.5" customHeight="1">
      <c r="A1193" s="116">
        <v>2200203</v>
      </c>
      <c r="B1193" s="116" t="s">
        <v>408</v>
      </c>
      <c r="C1193" s="115">
        <v>0</v>
      </c>
    </row>
    <row r="1194" spans="1:3" s="109" customFormat="1" ht="16.5" customHeight="1">
      <c r="A1194" s="116">
        <v>2200204</v>
      </c>
      <c r="B1194" s="116" t="s">
        <v>1293</v>
      </c>
      <c r="C1194" s="115">
        <v>0</v>
      </c>
    </row>
    <row r="1195" spans="1:3" s="109" customFormat="1" ht="16.5" customHeight="1">
      <c r="A1195" s="116">
        <v>2200205</v>
      </c>
      <c r="B1195" s="116" t="s">
        <v>1294</v>
      </c>
      <c r="C1195" s="115">
        <v>0</v>
      </c>
    </row>
    <row r="1196" spans="1:3" s="109" customFormat="1" ht="16.5" customHeight="1">
      <c r="A1196" s="116">
        <v>2200206</v>
      </c>
      <c r="B1196" s="116" t="s">
        <v>1295</v>
      </c>
      <c r="C1196" s="115">
        <v>0</v>
      </c>
    </row>
    <row r="1197" spans="1:3" s="109" customFormat="1" ht="16.5" customHeight="1">
      <c r="A1197" s="116">
        <v>2200207</v>
      </c>
      <c r="B1197" s="116" t="s">
        <v>1296</v>
      </c>
      <c r="C1197" s="115">
        <v>0</v>
      </c>
    </row>
    <row r="1198" spans="1:3" s="109" customFormat="1" ht="16.5" customHeight="1">
      <c r="A1198" s="116">
        <v>2200208</v>
      </c>
      <c r="B1198" s="116" t="s">
        <v>1297</v>
      </c>
      <c r="C1198" s="115">
        <v>0</v>
      </c>
    </row>
    <row r="1199" spans="1:3" s="109" customFormat="1" ht="16.5" customHeight="1">
      <c r="A1199" s="116">
        <v>2200209</v>
      </c>
      <c r="B1199" s="116" t="s">
        <v>1298</v>
      </c>
      <c r="C1199" s="115">
        <v>0</v>
      </c>
    </row>
    <row r="1200" spans="1:3" s="109" customFormat="1" ht="16.5" customHeight="1">
      <c r="A1200" s="116">
        <v>2200210</v>
      </c>
      <c r="B1200" s="116" t="s">
        <v>1299</v>
      </c>
      <c r="C1200" s="115">
        <v>0</v>
      </c>
    </row>
    <row r="1201" spans="1:3" s="109" customFormat="1" ht="16.5" customHeight="1">
      <c r="A1201" s="116">
        <v>2200211</v>
      </c>
      <c r="B1201" s="116" t="s">
        <v>1300</v>
      </c>
      <c r="C1201" s="115">
        <v>0</v>
      </c>
    </row>
    <row r="1202" spans="1:3" s="109" customFormat="1" ht="16.5" customHeight="1">
      <c r="A1202" s="116">
        <v>2200212</v>
      </c>
      <c r="B1202" s="116" t="s">
        <v>1301</v>
      </c>
      <c r="C1202" s="115">
        <v>0</v>
      </c>
    </row>
    <row r="1203" spans="1:3" s="109" customFormat="1" ht="16.5" customHeight="1">
      <c r="A1203" s="116">
        <v>2200213</v>
      </c>
      <c r="B1203" s="116" t="s">
        <v>1302</v>
      </c>
      <c r="C1203" s="115">
        <v>0</v>
      </c>
    </row>
    <row r="1204" spans="1:3" s="109" customFormat="1" ht="16.5" customHeight="1">
      <c r="A1204" s="116">
        <v>2200215</v>
      </c>
      <c r="B1204" s="116" t="s">
        <v>1303</v>
      </c>
      <c r="C1204" s="115">
        <v>0</v>
      </c>
    </row>
    <row r="1205" spans="1:3" s="109" customFormat="1" ht="16.5" customHeight="1">
      <c r="A1205" s="116">
        <v>2200217</v>
      </c>
      <c r="B1205" s="116" t="s">
        <v>1304</v>
      </c>
      <c r="C1205" s="115">
        <v>0</v>
      </c>
    </row>
    <row r="1206" spans="1:3" s="109" customFormat="1" ht="16.5" customHeight="1">
      <c r="A1206" s="116">
        <v>2200218</v>
      </c>
      <c r="B1206" s="116" t="s">
        <v>1305</v>
      </c>
      <c r="C1206" s="115">
        <v>0</v>
      </c>
    </row>
    <row r="1207" spans="1:3" s="109" customFormat="1" ht="16.5" customHeight="1">
      <c r="A1207" s="116">
        <v>2200250</v>
      </c>
      <c r="B1207" s="116" t="s">
        <v>415</v>
      </c>
      <c r="C1207" s="115">
        <v>0</v>
      </c>
    </row>
    <row r="1208" spans="1:3" s="109" customFormat="1" ht="16.5" customHeight="1">
      <c r="A1208" s="116">
        <v>2200299</v>
      </c>
      <c r="B1208" s="116" t="s">
        <v>1306</v>
      </c>
      <c r="C1208" s="115">
        <v>0</v>
      </c>
    </row>
    <row r="1209" spans="1:3" s="109" customFormat="1" ht="16.5" customHeight="1">
      <c r="A1209" s="116">
        <v>22003</v>
      </c>
      <c r="B1209" s="114" t="s">
        <v>1307</v>
      </c>
      <c r="C1209" s="115">
        <f>SUM(C1210:C1217)</f>
        <v>0</v>
      </c>
    </row>
    <row r="1210" spans="1:3" s="109" customFormat="1" ht="16.5" customHeight="1">
      <c r="A1210" s="116">
        <v>2200301</v>
      </c>
      <c r="B1210" s="116" t="s">
        <v>406</v>
      </c>
      <c r="C1210" s="115">
        <v>0</v>
      </c>
    </row>
    <row r="1211" spans="1:3" s="109" customFormat="1" ht="16.5" customHeight="1">
      <c r="A1211" s="116">
        <v>2200302</v>
      </c>
      <c r="B1211" s="116" t="s">
        <v>407</v>
      </c>
      <c r="C1211" s="115">
        <v>0</v>
      </c>
    </row>
    <row r="1212" spans="1:3" s="109" customFormat="1" ht="16.5" customHeight="1">
      <c r="A1212" s="116">
        <v>2200303</v>
      </c>
      <c r="B1212" s="116" t="s">
        <v>408</v>
      </c>
      <c r="C1212" s="115">
        <v>0</v>
      </c>
    </row>
    <row r="1213" spans="1:3" s="109" customFormat="1" ht="16.5" customHeight="1">
      <c r="A1213" s="116">
        <v>2200304</v>
      </c>
      <c r="B1213" s="116" t="s">
        <v>1308</v>
      </c>
      <c r="C1213" s="115">
        <v>0</v>
      </c>
    </row>
    <row r="1214" spans="1:3" s="109" customFormat="1" ht="16.5" customHeight="1">
      <c r="A1214" s="116">
        <v>2200305</v>
      </c>
      <c r="B1214" s="116" t="s">
        <v>1309</v>
      </c>
      <c r="C1214" s="115">
        <v>0</v>
      </c>
    </row>
    <row r="1215" spans="1:3" s="109" customFormat="1" ht="16.5" customHeight="1">
      <c r="A1215" s="116">
        <v>2200306</v>
      </c>
      <c r="B1215" s="116" t="s">
        <v>1310</v>
      </c>
      <c r="C1215" s="115">
        <v>0</v>
      </c>
    </row>
    <row r="1216" spans="1:3" s="109" customFormat="1" ht="16.5" customHeight="1">
      <c r="A1216" s="116">
        <v>2200350</v>
      </c>
      <c r="B1216" s="116" t="s">
        <v>415</v>
      </c>
      <c r="C1216" s="115">
        <v>0</v>
      </c>
    </row>
    <row r="1217" spans="1:3" s="109" customFormat="1" ht="16.5" customHeight="1">
      <c r="A1217" s="116">
        <v>2200399</v>
      </c>
      <c r="B1217" s="116" t="s">
        <v>1311</v>
      </c>
      <c r="C1217" s="115">
        <v>0</v>
      </c>
    </row>
    <row r="1218" spans="1:3" s="109" customFormat="1" ht="16.5" customHeight="1">
      <c r="A1218" s="116">
        <v>22005</v>
      </c>
      <c r="B1218" s="114" t="s">
        <v>1312</v>
      </c>
      <c r="C1218" s="115">
        <f>SUM(C1219:C1232)</f>
        <v>0</v>
      </c>
    </row>
    <row r="1219" spans="1:3" s="109" customFormat="1" ht="16.5" customHeight="1">
      <c r="A1219" s="116">
        <v>2200501</v>
      </c>
      <c r="B1219" s="116" t="s">
        <v>406</v>
      </c>
      <c r="C1219" s="115">
        <v>0</v>
      </c>
    </row>
    <row r="1220" spans="1:3" s="109" customFormat="1" ht="16.5" customHeight="1">
      <c r="A1220" s="116">
        <v>2200502</v>
      </c>
      <c r="B1220" s="116" t="s">
        <v>407</v>
      </c>
      <c r="C1220" s="115">
        <v>0</v>
      </c>
    </row>
    <row r="1221" spans="1:3" s="109" customFormat="1" ht="16.5" customHeight="1">
      <c r="A1221" s="116">
        <v>2200503</v>
      </c>
      <c r="B1221" s="116" t="s">
        <v>408</v>
      </c>
      <c r="C1221" s="115">
        <v>0</v>
      </c>
    </row>
    <row r="1222" spans="1:3" s="109" customFormat="1" ht="16.5" customHeight="1">
      <c r="A1222" s="116">
        <v>2200504</v>
      </c>
      <c r="B1222" s="116" t="s">
        <v>1313</v>
      </c>
      <c r="C1222" s="115">
        <v>0</v>
      </c>
    </row>
    <row r="1223" spans="1:3" s="109" customFormat="1" ht="16.5" customHeight="1">
      <c r="A1223" s="116">
        <v>2200506</v>
      </c>
      <c r="B1223" s="116" t="s">
        <v>1314</v>
      </c>
      <c r="C1223" s="115">
        <v>0</v>
      </c>
    </row>
    <row r="1224" spans="1:3" s="109" customFormat="1" ht="16.5" customHeight="1">
      <c r="A1224" s="116">
        <v>2200507</v>
      </c>
      <c r="B1224" s="116" t="s">
        <v>1315</v>
      </c>
      <c r="C1224" s="115">
        <v>0</v>
      </c>
    </row>
    <row r="1225" spans="1:3" s="109" customFormat="1" ht="16.5" customHeight="1">
      <c r="A1225" s="116">
        <v>2200508</v>
      </c>
      <c r="B1225" s="116" t="s">
        <v>1316</v>
      </c>
      <c r="C1225" s="115">
        <v>0</v>
      </c>
    </row>
    <row r="1226" spans="1:3" s="109" customFormat="1" ht="16.5" customHeight="1">
      <c r="A1226" s="116">
        <v>2200509</v>
      </c>
      <c r="B1226" s="116" t="s">
        <v>1317</v>
      </c>
      <c r="C1226" s="115">
        <v>0</v>
      </c>
    </row>
    <row r="1227" spans="1:3" s="109" customFormat="1" ht="16.5" customHeight="1">
      <c r="A1227" s="116">
        <v>2200510</v>
      </c>
      <c r="B1227" s="116" t="s">
        <v>1318</v>
      </c>
      <c r="C1227" s="115">
        <v>0</v>
      </c>
    </row>
    <row r="1228" spans="1:3" s="109" customFormat="1" ht="16.5" customHeight="1">
      <c r="A1228" s="116">
        <v>2200511</v>
      </c>
      <c r="B1228" s="116" t="s">
        <v>1319</v>
      </c>
      <c r="C1228" s="115">
        <v>0</v>
      </c>
    </row>
    <row r="1229" spans="1:3" s="109" customFormat="1" ht="16.5" customHeight="1">
      <c r="A1229" s="116">
        <v>2200512</v>
      </c>
      <c r="B1229" s="116" t="s">
        <v>1320</v>
      </c>
      <c r="C1229" s="115">
        <v>0</v>
      </c>
    </row>
    <row r="1230" spans="1:3" s="109" customFormat="1" ht="16.5" customHeight="1">
      <c r="A1230" s="116">
        <v>2200513</v>
      </c>
      <c r="B1230" s="116" t="s">
        <v>1321</v>
      </c>
      <c r="C1230" s="115">
        <v>0</v>
      </c>
    </row>
    <row r="1231" spans="1:3" s="109" customFormat="1" ht="16.5" customHeight="1">
      <c r="A1231" s="116">
        <v>2200514</v>
      </c>
      <c r="B1231" s="116" t="s">
        <v>1322</v>
      </c>
      <c r="C1231" s="115">
        <v>0</v>
      </c>
    </row>
    <row r="1232" spans="1:3" s="109" customFormat="1" ht="16.5" customHeight="1">
      <c r="A1232" s="116">
        <v>2200599</v>
      </c>
      <c r="B1232" s="116" t="s">
        <v>1323</v>
      </c>
      <c r="C1232" s="115">
        <v>0</v>
      </c>
    </row>
    <row r="1233" spans="1:3" s="109" customFormat="1" ht="16.5" customHeight="1">
      <c r="A1233" s="116">
        <v>22099</v>
      </c>
      <c r="B1233" s="114" t="s">
        <v>1324</v>
      </c>
      <c r="C1233" s="115">
        <f>C1234</f>
        <v>0</v>
      </c>
    </row>
    <row r="1234" spans="1:3" s="109" customFormat="1" ht="16.5" customHeight="1">
      <c r="A1234" s="116">
        <v>2209901</v>
      </c>
      <c r="B1234" s="116" t="s">
        <v>1325</v>
      </c>
      <c r="C1234" s="115">
        <v>0</v>
      </c>
    </row>
    <row r="1235" spans="1:3" s="109" customFormat="1" ht="16.5" customHeight="1">
      <c r="A1235" s="116">
        <v>221</v>
      </c>
      <c r="B1235" s="114" t="s">
        <v>343</v>
      </c>
      <c r="C1235" s="115">
        <f>SUM(C1236,C1245,C1249)</f>
        <v>1343</v>
      </c>
    </row>
    <row r="1236" spans="1:3" s="109" customFormat="1" ht="16.5" customHeight="1">
      <c r="A1236" s="116">
        <v>22101</v>
      </c>
      <c r="B1236" s="114" t="s">
        <v>1326</v>
      </c>
      <c r="C1236" s="115">
        <f>SUM(C1237:C1244)</f>
        <v>288</v>
      </c>
    </row>
    <row r="1237" spans="1:3" s="109" customFormat="1" ht="16.5" customHeight="1">
      <c r="A1237" s="116">
        <v>2210101</v>
      </c>
      <c r="B1237" s="116" t="s">
        <v>1327</v>
      </c>
      <c r="C1237" s="115">
        <v>0</v>
      </c>
    </row>
    <row r="1238" spans="1:3" s="109" customFormat="1" ht="16.5" customHeight="1">
      <c r="A1238" s="116">
        <v>2210102</v>
      </c>
      <c r="B1238" s="116" t="s">
        <v>1328</v>
      </c>
      <c r="C1238" s="115">
        <v>0</v>
      </c>
    </row>
    <row r="1239" spans="1:3" s="109" customFormat="1" ht="16.5" customHeight="1">
      <c r="A1239" s="116">
        <v>2210103</v>
      </c>
      <c r="B1239" s="116" t="s">
        <v>1329</v>
      </c>
      <c r="C1239" s="115">
        <v>220</v>
      </c>
    </row>
    <row r="1240" spans="1:3" s="109" customFormat="1" ht="16.5" customHeight="1">
      <c r="A1240" s="116">
        <v>2210104</v>
      </c>
      <c r="B1240" s="116" t="s">
        <v>1330</v>
      </c>
      <c r="C1240" s="115">
        <v>0</v>
      </c>
    </row>
    <row r="1241" spans="1:3" s="109" customFormat="1" ht="16.5" customHeight="1">
      <c r="A1241" s="116">
        <v>2210105</v>
      </c>
      <c r="B1241" s="116" t="s">
        <v>1331</v>
      </c>
      <c r="C1241" s="115">
        <v>68</v>
      </c>
    </row>
    <row r="1242" spans="1:3" s="109" customFormat="1" ht="16.5" customHeight="1">
      <c r="A1242" s="116">
        <v>2210106</v>
      </c>
      <c r="B1242" s="116" t="s">
        <v>1332</v>
      </c>
      <c r="C1242" s="115">
        <v>0</v>
      </c>
    </row>
    <row r="1243" spans="1:3" s="109" customFormat="1" ht="16.5" customHeight="1">
      <c r="A1243" s="116">
        <v>2210107</v>
      </c>
      <c r="B1243" s="116" t="s">
        <v>1333</v>
      </c>
      <c r="C1243" s="115">
        <v>0</v>
      </c>
    </row>
    <row r="1244" spans="1:3" s="109" customFormat="1" ht="16.5" customHeight="1">
      <c r="A1244" s="116">
        <v>2210199</v>
      </c>
      <c r="B1244" s="116" t="s">
        <v>1334</v>
      </c>
      <c r="C1244" s="115">
        <v>0</v>
      </c>
    </row>
    <row r="1245" spans="1:3" s="109" customFormat="1" ht="16.5" customHeight="1">
      <c r="A1245" s="116">
        <v>22102</v>
      </c>
      <c r="B1245" s="114" t="s">
        <v>1335</v>
      </c>
      <c r="C1245" s="115">
        <f>SUM(C1246:C1248)</f>
        <v>1055</v>
      </c>
    </row>
    <row r="1246" spans="1:3" s="109" customFormat="1" ht="16.5" customHeight="1">
      <c r="A1246" s="116">
        <v>2210201</v>
      </c>
      <c r="B1246" s="116" t="s">
        <v>1336</v>
      </c>
      <c r="C1246" s="115">
        <v>1055</v>
      </c>
    </row>
    <row r="1247" spans="1:3" s="109" customFormat="1" ht="16.5" customHeight="1">
      <c r="A1247" s="116">
        <v>2210202</v>
      </c>
      <c r="B1247" s="116" t="s">
        <v>1337</v>
      </c>
      <c r="C1247" s="115">
        <v>0</v>
      </c>
    </row>
    <row r="1248" spans="1:3" s="109" customFormat="1" ht="16.5" customHeight="1">
      <c r="A1248" s="116">
        <v>2210203</v>
      </c>
      <c r="B1248" s="116" t="s">
        <v>1338</v>
      </c>
      <c r="C1248" s="115">
        <v>0</v>
      </c>
    </row>
    <row r="1249" spans="1:3" s="109" customFormat="1" ht="16.5" customHeight="1">
      <c r="A1249" s="116">
        <v>22103</v>
      </c>
      <c r="B1249" s="114" t="s">
        <v>1339</v>
      </c>
      <c r="C1249" s="115">
        <f>SUM(C1250:C1252)</f>
        <v>0</v>
      </c>
    </row>
    <row r="1250" spans="1:3" s="109" customFormat="1" ht="16.5" customHeight="1">
      <c r="A1250" s="116">
        <v>2210301</v>
      </c>
      <c r="B1250" s="116" t="s">
        <v>1340</v>
      </c>
      <c r="C1250" s="115">
        <v>0</v>
      </c>
    </row>
    <row r="1251" spans="1:3" s="109" customFormat="1" ht="16.5" customHeight="1">
      <c r="A1251" s="116">
        <v>2210302</v>
      </c>
      <c r="B1251" s="116" t="s">
        <v>1341</v>
      </c>
      <c r="C1251" s="115">
        <v>0</v>
      </c>
    </row>
    <row r="1252" spans="1:3" s="109" customFormat="1" ht="16.5" customHeight="1">
      <c r="A1252" s="116">
        <v>2210399</v>
      </c>
      <c r="B1252" s="116" t="s">
        <v>1342</v>
      </c>
      <c r="C1252" s="115">
        <v>0</v>
      </c>
    </row>
    <row r="1253" spans="1:3" s="109" customFormat="1" ht="16.5" customHeight="1">
      <c r="A1253" s="116">
        <v>222</v>
      </c>
      <c r="B1253" s="114" t="s">
        <v>1343</v>
      </c>
      <c r="C1253" s="115">
        <f>SUM(C1254,C1269,C1283,C1288,C1294)</f>
        <v>0</v>
      </c>
    </row>
    <row r="1254" spans="1:3" s="109" customFormat="1" ht="16.5" customHeight="1">
      <c r="A1254" s="116">
        <v>22201</v>
      </c>
      <c r="B1254" s="114" t="s">
        <v>1344</v>
      </c>
      <c r="C1254" s="115">
        <f>SUM(C1255:C1268)</f>
        <v>0</v>
      </c>
    </row>
    <row r="1255" spans="1:3" s="109" customFormat="1" ht="16.5" customHeight="1">
      <c r="A1255" s="116">
        <v>2220101</v>
      </c>
      <c r="B1255" s="116" t="s">
        <v>406</v>
      </c>
      <c r="C1255" s="115">
        <v>0</v>
      </c>
    </row>
    <row r="1256" spans="1:3" s="109" customFormat="1" ht="16.5" customHeight="1">
      <c r="A1256" s="116">
        <v>2220102</v>
      </c>
      <c r="B1256" s="116" t="s">
        <v>407</v>
      </c>
      <c r="C1256" s="115">
        <v>0</v>
      </c>
    </row>
    <row r="1257" spans="1:3" s="109" customFormat="1" ht="16.5" customHeight="1">
      <c r="A1257" s="116">
        <v>2220103</v>
      </c>
      <c r="B1257" s="116" t="s">
        <v>408</v>
      </c>
      <c r="C1257" s="115">
        <v>0</v>
      </c>
    </row>
    <row r="1258" spans="1:3" s="109" customFormat="1" ht="16.5" customHeight="1">
      <c r="A1258" s="116">
        <v>2220104</v>
      </c>
      <c r="B1258" s="116" t="s">
        <v>1345</v>
      </c>
      <c r="C1258" s="115">
        <v>0</v>
      </c>
    </row>
    <row r="1259" spans="1:3" s="109" customFormat="1" ht="16.5" customHeight="1">
      <c r="A1259" s="116">
        <v>2220105</v>
      </c>
      <c r="B1259" s="116" t="s">
        <v>1346</v>
      </c>
      <c r="C1259" s="115">
        <v>0</v>
      </c>
    </row>
    <row r="1260" spans="1:3" s="109" customFormat="1" ht="16.5" customHeight="1">
      <c r="A1260" s="116">
        <v>2220106</v>
      </c>
      <c r="B1260" s="116" t="s">
        <v>1347</v>
      </c>
      <c r="C1260" s="115">
        <v>0</v>
      </c>
    </row>
    <row r="1261" spans="1:3" s="109" customFormat="1" ht="16.5" customHeight="1">
      <c r="A1261" s="116">
        <v>2220107</v>
      </c>
      <c r="B1261" s="116" t="s">
        <v>1348</v>
      </c>
      <c r="C1261" s="115">
        <v>0</v>
      </c>
    </row>
    <row r="1262" spans="1:3" s="109" customFormat="1" ht="16.5" customHeight="1">
      <c r="A1262" s="116">
        <v>2220112</v>
      </c>
      <c r="B1262" s="116" t="s">
        <v>1349</v>
      </c>
      <c r="C1262" s="115">
        <v>0</v>
      </c>
    </row>
    <row r="1263" spans="1:3" s="109" customFormat="1" ht="16.5" customHeight="1">
      <c r="A1263" s="116">
        <v>2220113</v>
      </c>
      <c r="B1263" s="116" t="s">
        <v>1350</v>
      </c>
      <c r="C1263" s="115">
        <v>0</v>
      </c>
    </row>
    <row r="1264" spans="1:3" s="109" customFormat="1" ht="16.5" customHeight="1">
      <c r="A1264" s="116">
        <v>2220114</v>
      </c>
      <c r="B1264" s="116" t="s">
        <v>1351</v>
      </c>
      <c r="C1264" s="115">
        <v>0</v>
      </c>
    </row>
    <row r="1265" spans="1:3" s="109" customFormat="1" ht="16.5" customHeight="1">
      <c r="A1265" s="116">
        <v>2220115</v>
      </c>
      <c r="B1265" s="116" t="s">
        <v>1352</v>
      </c>
      <c r="C1265" s="115">
        <v>0</v>
      </c>
    </row>
    <row r="1266" spans="1:3" s="109" customFormat="1" ht="16.5" customHeight="1">
      <c r="A1266" s="116">
        <v>2220118</v>
      </c>
      <c r="B1266" s="116" t="s">
        <v>1353</v>
      </c>
      <c r="C1266" s="115">
        <v>0</v>
      </c>
    </row>
    <row r="1267" spans="1:3" s="109" customFormat="1" ht="16.5" customHeight="1">
      <c r="A1267" s="116">
        <v>2220150</v>
      </c>
      <c r="B1267" s="116" t="s">
        <v>415</v>
      </c>
      <c r="C1267" s="115">
        <v>0</v>
      </c>
    </row>
    <row r="1268" spans="1:3" s="109" customFormat="1" ht="16.5" customHeight="1">
      <c r="A1268" s="116">
        <v>2220199</v>
      </c>
      <c r="B1268" s="116" t="s">
        <v>1354</v>
      </c>
      <c r="C1268" s="115">
        <v>0</v>
      </c>
    </row>
    <row r="1269" spans="1:3" s="109" customFormat="1" ht="16.5" customHeight="1">
      <c r="A1269" s="116">
        <v>22202</v>
      </c>
      <c r="B1269" s="114" t="s">
        <v>1355</v>
      </c>
      <c r="C1269" s="115">
        <f>SUM(C1270:C1282)</f>
        <v>0</v>
      </c>
    </row>
    <row r="1270" spans="1:3" s="109" customFormat="1" ht="16.5" customHeight="1">
      <c r="A1270" s="116">
        <v>2220201</v>
      </c>
      <c r="B1270" s="116" t="s">
        <v>406</v>
      </c>
      <c r="C1270" s="115">
        <v>0</v>
      </c>
    </row>
    <row r="1271" spans="1:3" s="109" customFormat="1" ht="16.5" customHeight="1">
      <c r="A1271" s="116">
        <v>2220202</v>
      </c>
      <c r="B1271" s="116" t="s">
        <v>407</v>
      </c>
      <c r="C1271" s="115">
        <v>0</v>
      </c>
    </row>
    <row r="1272" spans="1:3" s="109" customFormat="1" ht="16.5" customHeight="1">
      <c r="A1272" s="116">
        <v>2220203</v>
      </c>
      <c r="B1272" s="116" t="s">
        <v>408</v>
      </c>
      <c r="C1272" s="115">
        <v>0</v>
      </c>
    </row>
    <row r="1273" spans="1:3" s="109" customFormat="1" ht="16.5" customHeight="1">
      <c r="A1273" s="116">
        <v>2220204</v>
      </c>
      <c r="B1273" s="116" t="s">
        <v>1356</v>
      </c>
      <c r="C1273" s="115">
        <v>0</v>
      </c>
    </row>
    <row r="1274" spans="1:3" s="109" customFormat="1" ht="16.5" customHeight="1">
      <c r="A1274" s="116">
        <v>2220205</v>
      </c>
      <c r="B1274" s="116" t="s">
        <v>1357</v>
      </c>
      <c r="C1274" s="115">
        <v>0</v>
      </c>
    </row>
    <row r="1275" spans="1:3" s="109" customFormat="1" ht="16.5" customHeight="1">
      <c r="A1275" s="116">
        <v>2220206</v>
      </c>
      <c r="B1275" s="116" t="s">
        <v>1358</v>
      </c>
      <c r="C1275" s="115">
        <v>0</v>
      </c>
    </row>
    <row r="1276" spans="1:3" s="109" customFormat="1" ht="16.5" customHeight="1">
      <c r="A1276" s="116">
        <v>2220207</v>
      </c>
      <c r="B1276" s="116" t="s">
        <v>1359</v>
      </c>
      <c r="C1276" s="115">
        <v>0</v>
      </c>
    </row>
    <row r="1277" spans="1:3" s="109" customFormat="1" ht="16.5" customHeight="1">
      <c r="A1277" s="116">
        <v>2220209</v>
      </c>
      <c r="B1277" s="116" t="s">
        <v>1360</v>
      </c>
      <c r="C1277" s="115">
        <v>0</v>
      </c>
    </row>
    <row r="1278" spans="1:3" s="109" customFormat="1" ht="16.5" customHeight="1">
      <c r="A1278" s="116">
        <v>2220210</v>
      </c>
      <c r="B1278" s="116" t="s">
        <v>1361</v>
      </c>
      <c r="C1278" s="115">
        <v>0</v>
      </c>
    </row>
    <row r="1279" spans="1:3" s="109" customFormat="1" ht="16.5" customHeight="1">
      <c r="A1279" s="116">
        <v>2220211</v>
      </c>
      <c r="B1279" s="116" t="s">
        <v>1362</v>
      </c>
      <c r="C1279" s="115">
        <v>0</v>
      </c>
    </row>
    <row r="1280" spans="1:3" s="109" customFormat="1" ht="16.5" customHeight="1">
      <c r="A1280" s="116">
        <v>2220212</v>
      </c>
      <c r="B1280" s="116" t="s">
        <v>1363</v>
      </c>
      <c r="C1280" s="115">
        <v>0</v>
      </c>
    </row>
    <row r="1281" spans="1:3" s="109" customFormat="1" ht="16.5" customHeight="1">
      <c r="A1281" s="116">
        <v>2220250</v>
      </c>
      <c r="B1281" s="116" t="s">
        <v>415</v>
      </c>
      <c r="C1281" s="115">
        <v>0</v>
      </c>
    </row>
    <row r="1282" spans="1:3" s="109" customFormat="1" ht="16.5" customHeight="1">
      <c r="A1282" s="116">
        <v>2220299</v>
      </c>
      <c r="B1282" s="116" t="s">
        <v>1364</v>
      </c>
      <c r="C1282" s="115">
        <v>0</v>
      </c>
    </row>
    <row r="1283" spans="1:3" s="109" customFormat="1" ht="16.5" customHeight="1">
      <c r="A1283" s="116">
        <v>22203</v>
      </c>
      <c r="B1283" s="114" t="s">
        <v>1365</v>
      </c>
      <c r="C1283" s="115">
        <f>SUM(C1284:C1287)</f>
        <v>0</v>
      </c>
    </row>
    <row r="1284" spans="1:3" s="109" customFormat="1" ht="16.5" customHeight="1">
      <c r="A1284" s="116">
        <v>2220301</v>
      </c>
      <c r="B1284" s="116" t="s">
        <v>1366</v>
      </c>
      <c r="C1284" s="115">
        <v>0</v>
      </c>
    </row>
    <row r="1285" spans="1:3" s="109" customFormat="1" ht="16.5" customHeight="1">
      <c r="A1285" s="116">
        <v>2220303</v>
      </c>
      <c r="B1285" s="116" t="s">
        <v>1367</v>
      </c>
      <c r="C1285" s="115">
        <v>0</v>
      </c>
    </row>
    <row r="1286" spans="1:3" s="109" customFormat="1" ht="16.5" customHeight="1">
      <c r="A1286" s="116">
        <v>2220304</v>
      </c>
      <c r="B1286" s="116" t="s">
        <v>1368</v>
      </c>
      <c r="C1286" s="115">
        <v>0</v>
      </c>
    </row>
    <row r="1287" spans="1:3" s="109" customFormat="1" ht="16.5" customHeight="1">
      <c r="A1287" s="116">
        <v>2220399</v>
      </c>
      <c r="B1287" s="116" t="s">
        <v>1369</v>
      </c>
      <c r="C1287" s="115">
        <v>0</v>
      </c>
    </row>
    <row r="1288" spans="1:3" s="109" customFormat="1" ht="16.5" customHeight="1">
      <c r="A1288" s="116">
        <v>22204</v>
      </c>
      <c r="B1288" s="114" t="s">
        <v>1370</v>
      </c>
      <c r="C1288" s="115">
        <f>SUM(C1289:C1293)</f>
        <v>0</v>
      </c>
    </row>
    <row r="1289" spans="1:3" s="109" customFormat="1" ht="16.5" customHeight="1">
      <c r="A1289" s="116">
        <v>2220401</v>
      </c>
      <c r="B1289" s="116" t="s">
        <v>1371</v>
      </c>
      <c r="C1289" s="115">
        <v>0</v>
      </c>
    </row>
    <row r="1290" spans="1:3" s="109" customFormat="1" ht="16.5" customHeight="1">
      <c r="A1290" s="116">
        <v>2220402</v>
      </c>
      <c r="B1290" s="116" t="s">
        <v>1372</v>
      </c>
      <c r="C1290" s="115">
        <v>0</v>
      </c>
    </row>
    <row r="1291" spans="1:3" s="109" customFormat="1" ht="16.5" customHeight="1">
      <c r="A1291" s="116">
        <v>2220403</v>
      </c>
      <c r="B1291" s="116" t="s">
        <v>1373</v>
      </c>
      <c r="C1291" s="115">
        <v>0</v>
      </c>
    </row>
    <row r="1292" spans="1:3" s="109" customFormat="1" ht="16.5" customHeight="1">
      <c r="A1292" s="116">
        <v>2220404</v>
      </c>
      <c r="B1292" s="116" t="s">
        <v>1374</v>
      </c>
      <c r="C1292" s="115">
        <v>0</v>
      </c>
    </row>
    <row r="1293" spans="1:3" s="109" customFormat="1" ht="16.5" customHeight="1">
      <c r="A1293" s="116">
        <v>2220499</v>
      </c>
      <c r="B1293" s="116" t="s">
        <v>1375</v>
      </c>
      <c r="C1293" s="115">
        <v>0</v>
      </c>
    </row>
    <row r="1294" spans="1:3" s="109" customFormat="1" ht="16.5" customHeight="1">
      <c r="A1294" s="116">
        <v>22205</v>
      </c>
      <c r="B1294" s="114" t="s">
        <v>1376</v>
      </c>
      <c r="C1294" s="115">
        <f>SUM(C1295:C1305)</f>
        <v>0</v>
      </c>
    </row>
    <row r="1295" spans="1:3" s="109" customFormat="1" ht="16.5" customHeight="1">
      <c r="A1295" s="116">
        <v>2220501</v>
      </c>
      <c r="B1295" s="116" t="s">
        <v>1377</v>
      </c>
      <c r="C1295" s="115">
        <v>0</v>
      </c>
    </row>
    <row r="1296" spans="1:3" s="109" customFormat="1" ht="16.5" customHeight="1">
      <c r="A1296" s="116">
        <v>2220502</v>
      </c>
      <c r="B1296" s="116" t="s">
        <v>1378</v>
      </c>
      <c r="C1296" s="115">
        <v>0</v>
      </c>
    </row>
    <row r="1297" spans="1:3" s="109" customFormat="1" ht="16.5" customHeight="1">
      <c r="A1297" s="116">
        <v>2220503</v>
      </c>
      <c r="B1297" s="116" t="s">
        <v>1379</v>
      </c>
      <c r="C1297" s="115">
        <v>0</v>
      </c>
    </row>
    <row r="1298" spans="1:3" s="109" customFormat="1" ht="16.5" customHeight="1">
      <c r="A1298" s="116">
        <v>2220504</v>
      </c>
      <c r="B1298" s="116" t="s">
        <v>1380</v>
      </c>
      <c r="C1298" s="115">
        <v>0</v>
      </c>
    </row>
    <row r="1299" spans="1:3" s="109" customFormat="1" ht="16.5" customHeight="1">
      <c r="A1299" s="116">
        <v>2220505</v>
      </c>
      <c r="B1299" s="116" t="s">
        <v>1381</v>
      </c>
      <c r="C1299" s="115">
        <v>0</v>
      </c>
    </row>
    <row r="1300" spans="1:3" s="109" customFormat="1" ht="16.5" customHeight="1">
      <c r="A1300" s="116">
        <v>2220506</v>
      </c>
      <c r="B1300" s="116" t="s">
        <v>1382</v>
      </c>
      <c r="C1300" s="115">
        <v>0</v>
      </c>
    </row>
    <row r="1301" spans="1:3" s="109" customFormat="1" ht="16.5" customHeight="1">
      <c r="A1301" s="116">
        <v>2220507</v>
      </c>
      <c r="B1301" s="116" t="s">
        <v>1383</v>
      </c>
      <c r="C1301" s="115">
        <v>0</v>
      </c>
    </row>
    <row r="1302" spans="1:3" s="109" customFormat="1" ht="16.5" customHeight="1">
      <c r="A1302" s="116">
        <v>2220508</v>
      </c>
      <c r="B1302" s="116" t="s">
        <v>1384</v>
      </c>
      <c r="C1302" s="115">
        <v>0</v>
      </c>
    </row>
    <row r="1303" spans="1:3" s="109" customFormat="1" ht="16.5" customHeight="1">
      <c r="A1303" s="116">
        <v>2220509</v>
      </c>
      <c r="B1303" s="116" t="s">
        <v>1385</v>
      </c>
      <c r="C1303" s="115">
        <v>0</v>
      </c>
    </row>
    <row r="1304" spans="1:3" s="109" customFormat="1" ht="16.5" customHeight="1">
      <c r="A1304" s="116">
        <v>2220510</v>
      </c>
      <c r="B1304" s="116" t="s">
        <v>1386</v>
      </c>
      <c r="C1304" s="115">
        <v>0</v>
      </c>
    </row>
    <row r="1305" spans="1:3" s="109" customFormat="1" ht="16.5" customHeight="1">
      <c r="A1305" s="116">
        <v>2220599</v>
      </c>
      <c r="B1305" s="116" t="s">
        <v>1387</v>
      </c>
      <c r="C1305" s="115">
        <v>0</v>
      </c>
    </row>
    <row r="1306" spans="1:3" s="109" customFormat="1" ht="16.5" customHeight="1">
      <c r="A1306" s="116">
        <v>224</v>
      </c>
      <c r="B1306" s="114" t="s">
        <v>349</v>
      </c>
      <c r="C1306" s="115">
        <f>SUM(C1307,C1319,C1325,C1331,C1339,C1352,C1356,C1362)</f>
        <v>824</v>
      </c>
    </row>
    <row r="1307" spans="1:3" s="109" customFormat="1" ht="16.5" customHeight="1">
      <c r="A1307" s="116">
        <v>22401</v>
      </c>
      <c r="B1307" s="114" t="s">
        <v>1388</v>
      </c>
      <c r="C1307" s="115">
        <f>SUM(C1308:C1318)</f>
        <v>141</v>
      </c>
    </row>
    <row r="1308" spans="1:3" s="109" customFormat="1" ht="16.5" customHeight="1">
      <c r="A1308" s="116">
        <v>2240101</v>
      </c>
      <c r="B1308" s="116" t="s">
        <v>406</v>
      </c>
      <c r="C1308" s="115">
        <v>88</v>
      </c>
    </row>
    <row r="1309" spans="1:3" s="109" customFormat="1" ht="16.5" customHeight="1">
      <c r="A1309" s="116">
        <v>2240102</v>
      </c>
      <c r="B1309" s="116" t="s">
        <v>407</v>
      </c>
      <c r="C1309" s="115">
        <v>36</v>
      </c>
    </row>
    <row r="1310" spans="1:3" s="109" customFormat="1" ht="16.5" customHeight="1">
      <c r="A1310" s="116">
        <v>2240103</v>
      </c>
      <c r="B1310" s="116" t="s">
        <v>408</v>
      </c>
      <c r="C1310" s="115">
        <v>0</v>
      </c>
    </row>
    <row r="1311" spans="1:3" s="109" customFormat="1" ht="16.5" customHeight="1">
      <c r="A1311" s="116">
        <v>2240104</v>
      </c>
      <c r="B1311" s="116" t="s">
        <v>1389</v>
      </c>
      <c r="C1311" s="115">
        <v>0</v>
      </c>
    </row>
    <row r="1312" spans="1:3" s="109" customFormat="1" ht="16.5" customHeight="1">
      <c r="A1312" s="116">
        <v>2240105</v>
      </c>
      <c r="B1312" s="116" t="s">
        <v>1390</v>
      </c>
      <c r="C1312" s="115">
        <v>0</v>
      </c>
    </row>
    <row r="1313" spans="1:3" s="109" customFormat="1" ht="16.5" customHeight="1">
      <c r="A1313" s="116">
        <v>2240106</v>
      </c>
      <c r="B1313" s="116" t="s">
        <v>1391</v>
      </c>
      <c r="C1313" s="115">
        <v>17</v>
      </c>
    </row>
    <row r="1314" spans="1:3" s="109" customFormat="1" ht="16.5" customHeight="1">
      <c r="A1314" s="116">
        <v>2240107</v>
      </c>
      <c r="B1314" s="116" t="s">
        <v>1392</v>
      </c>
      <c r="C1314" s="115">
        <v>0</v>
      </c>
    </row>
    <row r="1315" spans="1:3" s="109" customFormat="1" ht="16.5" customHeight="1">
      <c r="A1315" s="116">
        <v>2240108</v>
      </c>
      <c r="B1315" s="116" t="s">
        <v>1393</v>
      </c>
      <c r="C1315" s="115">
        <v>0</v>
      </c>
    </row>
    <row r="1316" spans="1:3" s="109" customFormat="1" ht="16.5" customHeight="1">
      <c r="A1316" s="116">
        <v>2240109</v>
      </c>
      <c r="B1316" s="116" t="s">
        <v>1394</v>
      </c>
      <c r="C1316" s="115">
        <v>0</v>
      </c>
    </row>
    <row r="1317" spans="1:3" s="109" customFormat="1" ht="16.5" customHeight="1">
      <c r="A1317" s="116">
        <v>2240150</v>
      </c>
      <c r="B1317" s="116" t="s">
        <v>415</v>
      </c>
      <c r="C1317" s="115">
        <v>0</v>
      </c>
    </row>
    <row r="1318" spans="1:3" s="109" customFormat="1" ht="16.5" customHeight="1">
      <c r="A1318" s="116">
        <v>2240199</v>
      </c>
      <c r="B1318" s="116" t="s">
        <v>1395</v>
      </c>
      <c r="C1318" s="115">
        <v>0</v>
      </c>
    </row>
    <row r="1319" spans="1:3" s="109" customFormat="1" ht="16.5" customHeight="1">
      <c r="A1319" s="116">
        <v>22402</v>
      </c>
      <c r="B1319" s="114" t="s">
        <v>352</v>
      </c>
      <c r="C1319" s="115">
        <f>SUM(C1320:C1324)</f>
        <v>674</v>
      </c>
    </row>
    <row r="1320" spans="1:3" s="109" customFormat="1" ht="16.5" customHeight="1">
      <c r="A1320" s="116">
        <v>2240201</v>
      </c>
      <c r="B1320" s="116" t="s">
        <v>406</v>
      </c>
      <c r="C1320" s="115">
        <v>313</v>
      </c>
    </row>
    <row r="1321" spans="1:3" s="109" customFormat="1" ht="16.5" customHeight="1">
      <c r="A1321" s="116">
        <v>2240202</v>
      </c>
      <c r="B1321" s="116" t="s">
        <v>407</v>
      </c>
      <c r="C1321" s="115">
        <v>361</v>
      </c>
    </row>
    <row r="1322" spans="1:3" s="109" customFormat="1" ht="16.5" customHeight="1">
      <c r="A1322" s="116">
        <v>2240203</v>
      </c>
      <c r="B1322" s="116" t="s">
        <v>408</v>
      </c>
      <c r="C1322" s="115">
        <v>0</v>
      </c>
    </row>
    <row r="1323" spans="1:3" s="109" customFormat="1" ht="16.5" customHeight="1">
      <c r="A1323" s="116">
        <v>2240204</v>
      </c>
      <c r="B1323" s="116" t="s">
        <v>1396</v>
      </c>
      <c r="C1323" s="115">
        <v>0</v>
      </c>
    </row>
    <row r="1324" spans="1:3" s="109" customFormat="1" ht="16.5" customHeight="1">
      <c r="A1324" s="116">
        <v>2240299</v>
      </c>
      <c r="B1324" s="116" t="s">
        <v>1397</v>
      </c>
      <c r="C1324" s="115">
        <v>0</v>
      </c>
    </row>
    <row r="1325" spans="1:3" s="109" customFormat="1" ht="16.5" customHeight="1">
      <c r="A1325" s="116">
        <v>22403</v>
      </c>
      <c r="B1325" s="114" t="s">
        <v>1398</v>
      </c>
      <c r="C1325" s="115">
        <f>SUM(C1326:C1330)</f>
        <v>0</v>
      </c>
    </row>
    <row r="1326" spans="1:3" s="109" customFormat="1" ht="16.5" customHeight="1">
      <c r="A1326" s="116">
        <v>2240301</v>
      </c>
      <c r="B1326" s="116" t="s">
        <v>406</v>
      </c>
      <c r="C1326" s="115">
        <v>0</v>
      </c>
    </row>
    <row r="1327" spans="1:3" s="109" customFormat="1" ht="16.5" customHeight="1">
      <c r="A1327" s="116">
        <v>2240302</v>
      </c>
      <c r="B1327" s="116" t="s">
        <v>407</v>
      </c>
      <c r="C1327" s="115">
        <v>0</v>
      </c>
    </row>
    <row r="1328" spans="1:3" s="109" customFormat="1" ht="16.5" customHeight="1">
      <c r="A1328" s="116">
        <v>2240303</v>
      </c>
      <c r="B1328" s="116" t="s">
        <v>408</v>
      </c>
      <c r="C1328" s="115">
        <v>0</v>
      </c>
    </row>
    <row r="1329" spans="1:3" s="109" customFormat="1" ht="16.5" customHeight="1">
      <c r="A1329" s="116">
        <v>2240304</v>
      </c>
      <c r="B1329" s="116" t="s">
        <v>1399</v>
      </c>
      <c r="C1329" s="115">
        <v>0</v>
      </c>
    </row>
    <row r="1330" spans="1:3" s="109" customFormat="1" ht="16.5" customHeight="1">
      <c r="A1330" s="116">
        <v>2240399</v>
      </c>
      <c r="B1330" s="116" t="s">
        <v>1400</v>
      </c>
      <c r="C1330" s="115">
        <v>0</v>
      </c>
    </row>
    <row r="1331" spans="1:3" s="109" customFormat="1" ht="16.5" customHeight="1">
      <c r="A1331" s="116">
        <v>22404</v>
      </c>
      <c r="B1331" s="114" t="s">
        <v>1401</v>
      </c>
      <c r="C1331" s="115">
        <f>SUM(C1332:C1338)</f>
        <v>0</v>
      </c>
    </row>
    <row r="1332" spans="1:3" s="109" customFormat="1" ht="16.5" customHeight="1">
      <c r="A1332" s="116">
        <v>2240401</v>
      </c>
      <c r="B1332" s="116" t="s">
        <v>406</v>
      </c>
      <c r="C1332" s="115">
        <v>0</v>
      </c>
    </row>
    <row r="1333" spans="1:3" s="109" customFormat="1" ht="16.5" customHeight="1">
      <c r="A1333" s="116">
        <v>2240402</v>
      </c>
      <c r="B1333" s="116" t="s">
        <v>407</v>
      </c>
      <c r="C1333" s="115">
        <v>0</v>
      </c>
    </row>
    <row r="1334" spans="1:3" s="109" customFormat="1" ht="16.5" customHeight="1">
      <c r="A1334" s="116">
        <v>2240403</v>
      </c>
      <c r="B1334" s="116" t="s">
        <v>408</v>
      </c>
      <c r="C1334" s="115">
        <v>0</v>
      </c>
    </row>
    <row r="1335" spans="1:3" s="109" customFormat="1" ht="16.5" customHeight="1">
      <c r="A1335" s="116">
        <v>2240404</v>
      </c>
      <c r="B1335" s="116" t="s">
        <v>1402</v>
      </c>
      <c r="C1335" s="115">
        <v>0</v>
      </c>
    </row>
    <row r="1336" spans="1:3" s="109" customFormat="1" ht="16.5" customHeight="1">
      <c r="A1336" s="116">
        <v>2240405</v>
      </c>
      <c r="B1336" s="116" t="s">
        <v>1403</v>
      </c>
      <c r="C1336" s="115">
        <v>0</v>
      </c>
    </row>
    <row r="1337" spans="1:3" s="109" customFormat="1" ht="16.5" customHeight="1">
      <c r="A1337" s="116">
        <v>2240450</v>
      </c>
      <c r="B1337" s="116" t="s">
        <v>415</v>
      </c>
      <c r="C1337" s="115">
        <v>0</v>
      </c>
    </row>
    <row r="1338" spans="1:3" s="109" customFormat="1" ht="16.5" customHeight="1">
      <c r="A1338" s="116">
        <v>2240499</v>
      </c>
      <c r="B1338" s="116" t="s">
        <v>1404</v>
      </c>
      <c r="C1338" s="115">
        <v>0</v>
      </c>
    </row>
    <row r="1339" spans="1:3" s="109" customFormat="1" ht="16.5" customHeight="1">
      <c r="A1339" s="116">
        <v>22405</v>
      </c>
      <c r="B1339" s="114" t="s">
        <v>1405</v>
      </c>
      <c r="C1339" s="115">
        <f>SUM(C1340:C1351)</f>
        <v>0</v>
      </c>
    </row>
    <row r="1340" spans="1:3" s="109" customFormat="1" ht="16.5" customHeight="1">
      <c r="A1340" s="116">
        <v>2240501</v>
      </c>
      <c r="B1340" s="116" t="s">
        <v>406</v>
      </c>
      <c r="C1340" s="115">
        <v>0</v>
      </c>
    </row>
    <row r="1341" spans="1:3" s="109" customFormat="1" ht="16.5" customHeight="1">
      <c r="A1341" s="116">
        <v>2240502</v>
      </c>
      <c r="B1341" s="116" t="s">
        <v>407</v>
      </c>
      <c r="C1341" s="115">
        <v>0</v>
      </c>
    </row>
    <row r="1342" spans="1:3" s="109" customFormat="1" ht="16.5" customHeight="1">
      <c r="A1342" s="116">
        <v>2240503</v>
      </c>
      <c r="B1342" s="116" t="s">
        <v>408</v>
      </c>
      <c r="C1342" s="115">
        <v>0</v>
      </c>
    </row>
    <row r="1343" spans="1:3" s="109" customFormat="1" ht="16.5" customHeight="1">
      <c r="A1343" s="116">
        <v>2240504</v>
      </c>
      <c r="B1343" s="116" t="s">
        <v>1406</v>
      </c>
      <c r="C1343" s="115">
        <v>0</v>
      </c>
    </row>
    <row r="1344" spans="1:3" s="109" customFormat="1" ht="16.5" customHeight="1">
      <c r="A1344" s="116">
        <v>2240505</v>
      </c>
      <c r="B1344" s="116" t="s">
        <v>1407</v>
      </c>
      <c r="C1344" s="115">
        <v>0</v>
      </c>
    </row>
    <row r="1345" spans="1:3" s="109" customFormat="1" ht="16.5" customHeight="1">
      <c r="A1345" s="116">
        <v>2240506</v>
      </c>
      <c r="B1345" s="116" t="s">
        <v>1408</v>
      </c>
      <c r="C1345" s="115">
        <v>0</v>
      </c>
    </row>
    <row r="1346" spans="1:3" s="109" customFormat="1" ht="16.5" customHeight="1">
      <c r="A1346" s="116">
        <v>2240507</v>
      </c>
      <c r="B1346" s="116" t="s">
        <v>1409</v>
      </c>
      <c r="C1346" s="115">
        <v>0</v>
      </c>
    </row>
    <row r="1347" spans="1:3" s="109" customFormat="1" ht="16.5" customHeight="1">
      <c r="A1347" s="116">
        <v>2240508</v>
      </c>
      <c r="B1347" s="116" t="s">
        <v>1410</v>
      </c>
      <c r="C1347" s="115">
        <v>0</v>
      </c>
    </row>
    <row r="1348" spans="1:3" s="109" customFormat="1" ht="16.5" customHeight="1">
      <c r="A1348" s="116">
        <v>2240509</v>
      </c>
      <c r="B1348" s="116" t="s">
        <v>1411</v>
      </c>
      <c r="C1348" s="115">
        <v>0</v>
      </c>
    </row>
    <row r="1349" spans="1:3" s="109" customFormat="1" ht="16.5" customHeight="1">
      <c r="A1349" s="116">
        <v>2240510</v>
      </c>
      <c r="B1349" s="116" t="s">
        <v>1412</v>
      </c>
      <c r="C1349" s="115">
        <v>0</v>
      </c>
    </row>
    <row r="1350" spans="1:3" s="109" customFormat="1" ht="16.5" customHeight="1">
      <c r="A1350" s="116">
        <v>2240550</v>
      </c>
      <c r="B1350" s="116" t="s">
        <v>1413</v>
      </c>
      <c r="C1350" s="115">
        <v>0</v>
      </c>
    </row>
    <row r="1351" spans="1:3" s="109" customFormat="1" ht="16.5" customHeight="1">
      <c r="A1351" s="116">
        <v>2240599</v>
      </c>
      <c r="B1351" s="116" t="s">
        <v>1414</v>
      </c>
      <c r="C1351" s="115">
        <v>0</v>
      </c>
    </row>
    <row r="1352" spans="1:3" s="109" customFormat="1" ht="16.5" customHeight="1">
      <c r="A1352" s="116">
        <v>22406</v>
      </c>
      <c r="B1352" s="114" t="s">
        <v>1415</v>
      </c>
      <c r="C1352" s="115">
        <f>SUM(C1353:C1355)</f>
        <v>1</v>
      </c>
    </row>
    <row r="1353" spans="1:3" s="109" customFormat="1" ht="16.5" customHeight="1">
      <c r="A1353" s="116">
        <v>2240601</v>
      </c>
      <c r="B1353" s="116" t="s">
        <v>1416</v>
      </c>
      <c r="C1353" s="115">
        <v>1</v>
      </c>
    </row>
    <row r="1354" spans="1:3" s="109" customFormat="1" ht="16.5" customHeight="1">
      <c r="A1354" s="116">
        <v>2240602</v>
      </c>
      <c r="B1354" s="116" t="s">
        <v>1417</v>
      </c>
      <c r="C1354" s="115">
        <v>0</v>
      </c>
    </row>
    <row r="1355" spans="1:3" s="109" customFormat="1" ht="16.5" customHeight="1">
      <c r="A1355" s="116">
        <v>2240699</v>
      </c>
      <c r="B1355" s="116" t="s">
        <v>1418</v>
      </c>
      <c r="C1355" s="115">
        <v>0</v>
      </c>
    </row>
    <row r="1356" spans="1:3" s="109" customFormat="1" ht="16.5" customHeight="1">
      <c r="A1356" s="116">
        <v>22407</v>
      </c>
      <c r="B1356" s="114" t="s">
        <v>1419</v>
      </c>
      <c r="C1356" s="115">
        <f>SUM(C1357:C1361)</f>
        <v>8</v>
      </c>
    </row>
    <row r="1357" spans="1:3" s="109" customFormat="1" ht="16.5" customHeight="1">
      <c r="A1357" s="116">
        <v>2240701</v>
      </c>
      <c r="B1357" s="116" t="s">
        <v>1420</v>
      </c>
      <c r="C1357" s="115">
        <v>5</v>
      </c>
    </row>
    <row r="1358" spans="1:3" s="109" customFormat="1" ht="16.5" customHeight="1">
      <c r="A1358" s="116">
        <v>2240702</v>
      </c>
      <c r="B1358" s="116" t="s">
        <v>1421</v>
      </c>
      <c r="C1358" s="115">
        <v>0</v>
      </c>
    </row>
    <row r="1359" spans="1:3" s="109" customFormat="1" ht="16.5" customHeight="1">
      <c r="A1359" s="116">
        <v>2240703</v>
      </c>
      <c r="B1359" s="116" t="s">
        <v>1422</v>
      </c>
      <c r="C1359" s="115">
        <v>0</v>
      </c>
    </row>
    <row r="1360" spans="1:3" s="109" customFormat="1" ht="16.5" customHeight="1">
      <c r="A1360" s="116">
        <v>2240704</v>
      </c>
      <c r="B1360" s="116" t="s">
        <v>1423</v>
      </c>
      <c r="C1360" s="115">
        <v>0</v>
      </c>
    </row>
    <row r="1361" spans="1:3" s="109" customFormat="1" ht="16.5" customHeight="1">
      <c r="A1361" s="116">
        <v>2240799</v>
      </c>
      <c r="B1361" s="116" t="s">
        <v>1424</v>
      </c>
      <c r="C1361" s="115">
        <v>3</v>
      </c>
    </row>
    <row r="1362" spans="1:3" s="109" customFormat="1" ht="16.5" customHeight="1">
      <c r="A1362" s="116">
        <v>22499</v>
      </c>
      <c r="B1362" s="114" t="s">
        <v>1425</v>
      </c>
      <c r="C1362" s="115">
        <v>0</v>
      </c>
    </row>
    <row r="1363" spans="1:3" s="109" customFormat="1" ht="16.5" customHeight="1">
      <c r="A1363" s="116">
        <v>229</v>
      </c>
      <c r="B1363" s="114" t="s">
        <v>1426</v>
      </c>
      <c r="C1363" s="115">
        <f>C1364</f>
        <v>203</v>
      </c>
    </row>
    <row r="1364" spans="1:3" s="109" customFormat="1" ht="16.5" customHeight="1">
      <c r="A1364" s="116">
        <v>22999</v>
      </c>
      <c r="B1364" s="114" t="s">
        <v>1427</v>
      </c>
      <c r="C1364" s="115">
        <f>C1365</f>
        <v>203</v>
      </c>
    </row>
    <row r="1365" spans="1:3" s="109" customFormat="1" ht="16.5" customHeight="1">
      <c r="A1365" s="116">
        <v>2299901</v>
      </c>
      <c r="B1365" s="116" t="s">
        <v>1428</v>
      </c>
      <c r="C1365" s="115">
        <v>203</v>
      </c>
    </row>
    <row r="1366" spans="1:3" s="109" customFormat="1" ht="16.5" customHeight="1">
      <c r="A1366" s="116">
        <v>232</v>
      </c>
      <c r="B1366" s="114" t="s">
        <v>354</v>
      </c>
      <c r="C1366" s="115">
        <f>SUM(C1367,C1368,C1369)</f>
        <v>3367</v>
      </c>
    </row>
    <row r="1367" spans="1:3" s="109" customFormat="1" ht="16.5" customHeight="1">
      <c r="A1367" s="116">
        <v>23201</v>
      </c>
      <c r="B1367" s="114" t="s">
        <v>1429</v>
      </c>
      <c r="C1367" s="115">
        <v>0</v>
      </c>
    </row>
    <row r="1368" spans="1:3" s="109" customFormat="1" ht="16.5" customHeight="1">
      <c r="A1368" s="116">
        <v>23202</v>
      </c>
      <c r="B1368" s="114" t="s">
        <v>1430</v>
      </c>
      <c r="C1368" s="115">
        <v>0</v>
      </c>
    </row>
    <row r="1369" spans="1:3" s="109" customFormat="1" ht="16.5" customHeight="1">
      <c r="A1369" s="116">
        <v>23203</v>
      </c>
      <c r="B1369" s="114" t="s">
        <v>1431</v>
      </c>
      <c r="C1369" s="115">
        <f>SUM(C1370:C1373)</f>
        <v>3367</v>
      </c>
    </row>
    <row r="1370" spans="1:3" s="109" customFormat="1" ht="17.25" customHeight="1">
      <c r="A1370" s="116">
        <v>2320301</v>
      </c>
      <c r="B1370" s="116" t="s">
        <v>1432</v>
      </c>
      <c r="C1370" s="115">
        <v>3367</v>
      </c>
    </row>
    <row r="1371" spans="1:3" s="109" customFormat="1" ht="16.5" customHeight="1">
      <c r="A1371" s="116">
        <v>2320302</v>
      </c>
      <c r="B1371" s="116" t="s">
        <v>1433</v>
      </c>
      <c r="C1371" s="115">
        <v>0</v>
      </c>
    </row>
    <row r="1372" spans="1:3" s="109" customFormat="1" ht="16.5" customHeight="1">
      <c r="A1372" s="116">
        <v>2320303</v>
      </c>
      <c r="B1372" s="116" t="s">
        <v>1434</v>
      </c>
      <c r="C1372" s="115">
        <v>0</v>
      </c>
    </row>
    <row r="1373" spans="1:3" s="109" customFormat="1" ht="16.5" customHeight="1">
      <c r="A1373" s="116">
        <v>2320304</v>
      </c>
      <c r="B1373" s="116" t="s">
        <v>1435</v>
      </c>
      <c r="C1373" s="115">
        <v>0</v>
      </c>
    </row>
    <row r="1374" spans="1:3" s="109" customFormat="1" ht="16.5" customHeight="1">
      <c r="A1374" s="116">
        <v>233</v>
      </c>
      <c r="B1374" s="114" t="s">
        <v>1436</v>
      </c>
      <c r="C1374" s="115">
        <f>C1375+C1376+C1377</f>
        <v>0</v>
      </c>
    </row>
    <row r="1375" spans="1:3" s="109" customFormat="1" ht="16.5" customHeight="1">
      <c r="A1375" s="116">
        <v>23301</v>
      </c>
      <c r="B1375" s="114" t="s">
        <v>1437</v>
      </c>
      <c r="C1375" s="115">
        <v>0</v>
      </c>
    </row>
    <row r="1376" spans="1:3" s="109" customFormat="1" ht="16.5" customHeight="1">
      <c r="A1376" s="116">
        <v>23302</v>
      </c>
      <c r="B1376" s="114" t="s">
        <v>1438</v>
      </c>
      <c r="C1376" s="115">
        <v>0</v>
      </c>
    </row>
    <row r="1377" spans="1:3" s="109" customFormat="1" ht="16.5" customHeight="1">
      <c r="A1377" s="116">
        <v>23303</v>
      </c>
      <c r="B1377" s="114" t="s">
        <v>1439</v>
      </c>
      <c r="C1377" s="115">
        <v>0</v>
      </c>
    </row>
  </sheetData>
  <sheetProtection/>
  <mergeCells count="2">
    <mergeCell ref="A2:C2"/>
    <mergeCell ref="A3:C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D72"/>
  <sheetViews>
    <sheetView zoomScaleSheetLayoutView="100" workbookViewId="0" topLeftCell="A1">
      <selection activeCell="D11" sqref="D11"/>
    </sheetView>
  </sheetViews>
  <sheetFormatPr defaultColWidth="9.00390625" defaultRowHeight="14.25"/>
  <cols>
    <col min="1" max="1" width="36.50390625" style="193" customWidth="1"/>
    <col min="2" max="2" width="18.00390625" style="194" customWidth="1"/>
    <col min="3" max="3" width="15.25390625" style="193" customWidth="1"/>
    <col min="4" max="4" width="19.75390625" style="193" customWidth="1"/>
    <col min="5" max="5" width="4.125" style="193" customWidth="1"/>
    <col min="6" max="6" width="1.37890625" style="193" customWidth="1"/>
    <col min="7" max="7" width="0.5" style="193" customWidth="1"/>
    <col min="8" max="252" width="9.00390625" style="193" customWidth="1"/>
    <col min="253" max="16384" width="9.00390625" style="193" customWidth="1"/>
  </cols>
  <sheetData>
    <row r="1" ht="20.25">
      <c r="A1" s="90" t="s">
        <v>1440</v>
      </c>
    </row>
    <row r="2" spans="1:4" s="188" customFormat="1" ht="30.75" customHeight="1">
      <c r="A2" s="195" t="s">
        <v>1441</v>
      </c>
      <c r="B2" s="195"/>
      <c r="C2" s="195"/>
      <c r="D2" s="196"/>
    </row>
    <row r="3" spans="1:4" s="189" customFormat="1" ht="36" customHeight="1">
      <c r="A3" s="197" t="s">
        <v>5</v>
      </c>
      <c r="B3" s="197"/>
      <c r="C3" s="197"/>
      <c r="D3" s="198"/>
    </row>
    <row r="4" spans="1:3" s="190" customFormat="1" ht="28.5" customHeight="1">
      <c r="A4" s="199" t="s">
        <v>50</v>
      </c>
      <c r="B4" s="199" t="s">
        <v>51</v>
      </c>
      <c r="C4" s="199" t="s">
        <v>7</v>
      </c>
    </row>
    <row r="5" spans="1:3" s="191" customFormat="1" ht="25.5" customHeight="1">
      <c r="A5" s="200" t="s">
        <v>399</v>
      </c>
      <c r="B5" s="201">
        <f>B6+B10+B42</f>
        <v>16893</v>
      </c>
      <c r="C5" s="201">
        <f>C6+C10+C42</f>
        <v>49095</v>
      </c>
    </row>
    <row r="6" spans="1:3" s="192" customFormat="1" ht="25.5" customHeight="1">
      <c r="A6" s="202" t="s">
        <v>12</v>
      </c>
      <c r="B6" s="203">
        <f>SUM(B7:B9)</f>
        <v>2683</v>
      </c>
      <c r="C6" s="203">
        <f>SUM(C7:C9)</f>
        <v>2683</v>
      </c>
    </row>
    <row r="7" spans="1:3" s="192" customFormat="1" ht="25.5" customHeight="1">
      <c r="A7" s="204" t="s">
        <v>1442</v>
      </c>
      <c r="B7" s="203">
        <v>1695</v>
      </c>
      <c r="C7" s="203">
        <v>1695</v>
      </c>
    </row>
    <row r="8" spans="1:3" s="192" customFormat="1" ht="25.5" customHeight="1">
      <c r="A8" s="204" t="s">
        <v>1443</v>
      </c>
      <c r="B8" s="203">
        <v>988</v>
      </c>
      <c r="C8" s="203">
        <v>988</v>
      </c>
    </row>
    <row r="9" spans="1:3" s="192" customFormat="1" ht="25.5" customHeight="1">
      <c r="A9" s="204" t="s">
        <v>1444</v>
      </c>
      <c r="B9" s="205"/>
      <c r="C9" s="205"/>
    </row>
    <row r="10" spans="1:3" s="192" customFormat="1" ht="25.5" customHeight="1">
      <c r="A10" s="202" t="s">
        <v>22</v>
      </c>
      <c r="B10" s="206">
        <v>12943</v>
      </c>
      <c r="C10" s="206">
        <v>25300</v>
      </c>
    </row>
    <row r="11" spans="1:3" s="192" customFormat="1" ht="25.5" customHeight="1">
      <c r="A11" s="207" t="s">
        <v>1445</v>
      </c>
      <c r="B11" s="97">
        <v>400</v>
      </c>
      <c r="C11" s="102">
        <v>2712</v>
      </c>
    </row>
    <row r="12" spans="1:3" s="192" customFormat="1" ht="25.5" customHeight="1">
      <c r="A12" s="207" t="s">
        <v>1446</v>
      </c>
      <c r="B12" s="97"/>
      <c r="C12" s="97"/>
    </row>
    <row r="13" spans="1:3" s="192" customFormat="1" ht="25.5" customHeight="1">
      <c r="A13" s="207" t="s">
        <v>1447</v>
      </c>
      <c r="B13" s="98">
        <v>906</v>
      </c>
      <c r="C13" s="102">
        <v>6756</v>
      </c>
    </row>
    <row r="14" spans="1:3" s="192" customFormat="1" ht="25.5" customHeight="1">
      <c r="A14" s="207" t="s">
        <v>1448</v>
      </c>
      <c r="B14" s="98">
        <v>230</v>
      </c>
      <c r="C14" s="98"/>
    </row>
    <row r="15" spans="1:3" s="192" customFormat="1" ht="25.5" customHeight="1">
      <c r="A15" s="207" t="s">
        <v>1449</v>
      </c>
      <c r="B15" s="98">
        <v>1040</v>
      </c>
      <c r="C15" s="98"/>
    </row>
    <row r="16" spans="1:3" s="192" customFormat="1" ht="25.5" customHeight="1">
      <c r="A16" s="207" t="s">
        <v>1450</v>
      </c>
      <c r="B16" s="98">
        <v>2015</v>
      </c>
      <c r="C16" s="102">
        <v>155</v>
      </c>
    </row>
    <row r="17" spans="1:3" s="192" customFormat="1" ht="25.5" customHeight="1">
      <c r="A17" s="207" t="s">
        <v>1451</v>
      </c>
      <c r="B17" s="102"/>
      <c r="C17" s="102">
        <v>1264</v>
      </c>
    </row>
    <row r="18" spans="1:3" s="192" customFormat="1" ht="25.5" customHeight="1">
      <c r="A18" s="207" t="s">
        <v>1452</v>
      </c>
      <c r="B18" s="98">
        <v>4626</v>
      </c>
      <c r="C18" s="98"/>
    </row>
    <row r="19" spans="1:3" s="192" customFormat="1" ht="25.5" customHeight="1">
      <c r="A19" s="207" t="s">
        <v>1453</v>
      </c>
      <c r="B19" s="97"/>
      <c r="C19" s="97"/>
    </row>
    <row r="20" spans="1:3" s="192" customFormat="1" ht="25.5" customHeight="1">
      <c r="A20" s="207" t="s">
        <v>1454</v>
      </c>
      <c r="B20" s="97"/>
      <c r="C20" s="97"/>
    </row>
    <row r="21" spans="1:3" s="192" customFormat="1" ht="25.5" customHeight="1">
      <c r="A21" s="207" t="s">
        <v>1455</v>
      </c>
      <c r="B21" s="97"/>
      <c r="C21" s="97"/>
    </row>
    <row r="22" spans="1:3" s="192" customFormat="1" ht="25.5" customHeight="1">
      <c r="A22" s="207" t="s">
        <v>1456</v>
      </c>
      <c r="B22" s="98"/>
      <c r="C22" s="98"/>
    </row>
    <row r="23" spans="1:3" s="192" customFormat="1" ht="25.5" customHeight="1">
      <c r="A23" s="207" t="s">
        <v>1457</v>
      </c>
      <c r="B23" s="102"/>
      <c r="C23" s="102">
        <v>230</v>
      </c>
    </row>
    <row r="24" spans="1:3" s="192" customFormat="1" ht="25.5" customHeight="1">
      <c r="A24" s="207" t="s">
        <v>1458</v>
      </c>
      <c r="B24" s="102"/>
      <c r="C24" s="102">
        <v>2333</v>
      </c>
    </row>
    <row r="25" spans="1:3" s="192" customFormat="1" ht="25.5" customHeight="1">
      <c r="A25" s="207" t="s">
        <v>1459</v>
      </c>
      <c r="B25" s="102"/>
      <c r="C25" s="102">
        <v>560</v>
      </c>
    </row>
    <row r="26" spans="1:3" s="192" customFormat="1" ht="25.5" customHeight="1">
      <c r="A26" s="207" t="s">
        <v>1460</v>
      </c>
      <c r="B26" s="102"/>
      <c r="C26" s="102">
        <v>44</v>
      </c>
    </row>
    <row r="27" spans="1:3" s="192" customFormat="1" ht="25.5" customHeight="1">
      <c r="A27" s="207" t="s">
        <v>1461</v>
      </c>
      <c r="B27" s="208">
        <v>781</v>
      </c>
      <c r="C27" s="102">
        <v>4032</v>
      </c>
    </row>
    <row r="28" spans="1:3" s="192" customFormat="1" ht="25.5" customHeight="1">
      <c r="A28" s="207" t="s">
        <v>1462</v>
      </c>
      <c r="B28" s="208">
        <v>1090</v>
      </c>
      <c r="C28" s="102">
        <v>5169</v>
      </c>
    </row>
    <row r="29" spans="1:3" s="192" customFormat="1" ht="25.5" customHeight="1">
      <c r="A29" s="207" t="s">
        <v>1463</v>
      </c>
      <c r="B29" s="102"/>
      <c r="C29" s="102">
        <v>0</v>
      </c>
    </row>
    <row r="30" spans="1:3" s="192" customFormat="1" ht="25.5" customHeight="1">
      <c r="A30" s="207" t="s">
        <v>1464</v>
      </c>
      <c r="B30" s="102"/>
      <c r="C30" s="102">
        <v>0</v>
      </c>
    </row>
    <row r="31" spans="1:3" s="192" customFormat="1" ht="25.5" customHeight="1">
      <c r="A31" s="207" t="s">
        <v>1465</v>
      </c>
      <c r="B31" s="102"/>
      <c r="C31" s="102">
        <v>303</v>
      </c>
    </row>
    <row r="32" spans="1:3" s="192" customFormat="1" ht="25.5" customHeight="1">
      <c r="A32" s="207" t="s">
        <v>1466</v>
      </c>
      <c r="B32" s="102"/>
      <c r="C32" s="102">
        <v>33</v>
      </c>
    </row>
    <row r="33" spans="1:3" s="192" customFormat="1" ht="25.5" customHeight="1">
      <c r="A33" s="207" t="s">
        <v>1467</v>
      </c>
      <c r="B33" s="102"/>
      <c r="C33" s="102">
        <v>0</v>
      </c>
    </row>
    <row r="34" spans="1:3" s="192" customFormat="1" ht="25.5" customHeight="1">
      <c r="A34" s="207" t="s">
        <v>1468</v>
      </c>
      <c r="B34" s="102"/>
      <c r="C34" s="102">
        <v>0</v>
      </c>
    </row>
    <row r="35" spans="1:3" s="192" customFormat="1" ht="25.5" customHeight="1">
      <c r="A35" s="207" t="s">
        <v>1469</v>
      </c>
      <c r="B35" s="102"/>
      <c r="C35" s="102">
        <v>0</v>
      </c>
    </row>
    <row r="36" spans="1:3" s="192" customFormat="1" ht="25.5" customHeight="1">
      <c r="A36" s="207" t="s">
        <v>1470</v>
      </c>
      <c r="B36" s="102"/>
      <c r="C36" s="102">
        <v>0</v>
      </c>
    </row>
    <row r="37" spans="1:3" s="192" customFormat="1" ht="25.5" customHeight="1">
      <c r="A37" s="207" t="s">
        <v>1471</v>
      </c>
      <c r="B37" s="208">
        <v>472</v>
      </c>
      <c r="C37" s="102">
        <v>857</v>
      </c>
    </row>
    <row r="38" spans="1:3" s="192" customFormat="1" ht="25.5" customHeight="1">
      <c r="A38" s="207" t="s">
        <v>1472</v>
      </c>
      <c r="B38" s="102"/>
      <c r="C38" s="102">
        <v>0</v>
      </c>
    </row>
    <row r="39" spans="1:3" s="192" customFormat="1" ht="25.5" customHeight="1">
      <c r="A39" s="207" t="s">
        <v>1473</v>
      </c>
      <c r="B39" s="102"/>
      <c r="C39" s="102">
        <v>17</v>
      </c>
    </row>
    <row r="40" spans="1:3" s="192" customFormat="1" ht="25.5" customHeight="1">
      <c r="A40" s="207" t="s">
        <v>1474</v>
      </c>
      <c r="B40" s="98"/>
      <c r="C40" s="102">
        <v>835</v>
      </c>
    </row>
    <row r="41" spans="1:3" s="192" customFormat="1" ht="25.5" customHeight="1">
      <c r="A41" s="207" t="s">
        <v>1475</v>
      </c>
      <c r="B41" s="97">
        <v>1383</v>
      </c>
      <c r="C41" s="97"/>
    </row>
    <row r="42" spans="1:3" ht="25.5" customHeight="1">
      <c r="A42" s="202" t="s">
        <v>39</v>
      </c>
      <c r="B42" s="206">
        <v>1267</v>
      </c>
      <c r="C42" s="206">
        <v>21112</v>
      </c>
    </row>
    <row r="43" spans="1:3" s="191" customFormat="1" ht="27" customHeight="1">
      <c r="A43" s="209" t="s">
        <v>1476</v>
      </c>
      <c r="B43" s="210">
        <v>3</v>
      </c>
      <c r="C43" s="102">
        <v>11</v>
      </c>
    </row>
    <row r="44" spans="1:3" s="192" customFormat="1" ht="27" customHeight="1">
      <c r="A44" s="209" t="s">
        <v>1477</v>
      </c>
      <c r="B44" s="210"/>
      <c r="C44" s="102">
        <v>0</v>
      </c>
    </row>
    <row r="45" spans="1:3" s="192" customFormat="1" ht="27" customHeight="1">
      <c r="A45" s="209" t="s">
        <v>1478</v>
      </c>
      <c r="B45" s="210"/>
      <c r="C45" s="102">
        <v>0</v>
      </c>
    </row>
    <row r="46" spans="1:3" s="192" customFormat="1" ht="27" customHeight="1">
      <c r="A46" s="209" t="s">
        <v>1479</v>
      </c>
      <c r="B46" s="210"/>
      <c r="C46" s="102">
        <v>0</v>
      </c>
    </row>
    <row r="47" spans="1:3" s="192" customFormat="1" ht="27" customHeight="1">
      <c r="A47" s="209" t="s">
        <v>1480</v>
      </c>
      <c r="B47" s="211">
        <v>329</v>
      </c>
      <c r="C47" s="102">
        <v>545</v>
      </c>
    </row>
    <row r="48" spans="1:3" s="192" customFormat="1" ht="27" customHeight="1">
      <c r="A48" s="209" t="s">
        <v>1481</v>
      </c>
      <c r="B48" s="211"/>
      <c r="C48" s="102">
        <v>11391</v>
      </c>
    </row>
    <row r="49" spans="1:3" ht="27" customHeight="1">
      <c r="A49" s="209" t="s">
        <v>1482</v>
      </c>
      <c r="B49" s="211">
        <v>1</v>
      </c>
      <c r="C49" s="102">
        <v>219</v>
      </c>
    </row>
    <row r="50" spans="1:3" ht="27" customHeight="1">
      <c r="A50" s="209" t="s">
        <v>1483</v>
      </c>
      <c r="B50" s="211">
        <v>282</v>
      </c>
      <c r="C50" s="102">
        <v>718</v>
      </c>
    </row>
    <row r="51" spans="1:3" ht="27" customHeight="1">
      <c r="A51" s="209" t="s">
        <v>1484</v>
      </c>
      <c r="B51" s="212">
        <v>36</v>
      </c>
      <c r="C51" s="102">
        <v>820</v>
      </c>
    </row>
    <row r="52" spans="1:3" ht="27" customHeight="1">
      <c r="A52" s="209" t="s">
        <v>1485</v>
      </c>
      <c r="B52" s="210"/>
      <c r="C52" s="102">
        <v>2366</v>
      </c>
    </row>
    <row r="53" spans="1:3" ht="27" customHeight="1">
      <c r="A53" s="209" t="s">
        <v>1486</v>
      </c>
      <c r="B53" s="210"/>
      <c r="C53" s="102">
        <v>0</v>
      </c>
    </row>
    <row r="54" spans="1:3" ht="27" customHeight="1">
      <c r="A54" s="209" t="s">
        <v>1487</v>
      </c>
      <c r="B54" s="210">
        <v>616</v>
      </c>
      <c r="C54" s="102">
        <v>719</v>
      </c>
    </row>
    <row r="55" spans="1:3" ht="27" customHeight="1">
      <c r="A55" s="209" t="s">
        <v>1488</v>
      </c>
      <c r="B55" s="210"/>
      <c r="C55" s="102">
        <v>139</v>
      </c>
    </row>
    <row r="56" spans="1:3" ht="27" customHeight="1">
      <c r="A56" s="209" t="s">
        <v>1489</v>
      </c>
      <c r="B56" s="210"/>
      <c r="C56" s="102">
        <v>3805</v>
      </c>
    </row>
    <row r="57" spans="1:3" ht="27" customHeight="1">
      <c r="A57" s="209" t="s">
        <v>1490</v>
      </c>
      <c r="B57" s="210"/>
      <c r="C57" s="102">
        <v>317</v>
      </c>
    </row>
    <row r="58" spans="1:3" ht="27" customHeight="1">
      <c r="A58" s="209" t="s">
        <v>1491</v>
      </c>
      <c r="B58" s="210"/>
      <c r="C58" s="102">
        <v>50</v>
      </c>
    </row>
    <row r="59" spans="1:3" ht="27" customHeight="1">
      <c r="A59" s="209" t="s">
        <v>1492</v>
      </c>
      <c r="B59" s="210"/>
      <c r="C59" s="102">
        <v>5</v>
      </c>
    </row>
    <row r="60" spans="1:3" ht="27" customHeight="1">
      <c r="A60" s="209" t="s">
        <v>1493</v>
      </c>
      <c r="B60" s="210"/>
      <c r="C60" s="102">
        <v>0</v>
      </c>
    </row>
    <row r="61" spans="1:3" ht="27" customHeight="1">
      <c r="A61" s="209" t="s">
        <v>1494</v>
      </c>
      <c r="B61" s="210"/>
      <c r="C61" s="102">
        <v>0</v>
      </c>
    </row>
    <row r="62" spans="1:3" ht="27" customHeight="1">
      <c r="A62" s="209" t="s">
        <v>1495</v>
      </c>
      <c r="B62" s="210"/>
      <c r="C62" s="102">
        <v>7</v>
      </c>
    </row>
    <row r="63" spans="1:3" ht="14.25">
      <c r="A63" s="213"/>
      <c r="B63" s="214"/>
      <c r="C63" s="213"/>
    </row>
    <row r="64" spans="1:3" ht="14.25">
      <c r="A64" s="213"/>
      <c r="B64" s="214"/>
      <c r="C64" s="213"/>
    </row>
    <row r="65" spans="1:3" ht="14.25">
      <c r="A65" s="213"/>
      <c r="B65" s="214"/>
      <c r="C65" s="213"/>
    </row>
    <row r="66" spans="1:3" ht="14.25">
      <c r="A66" s="213"/>
      <c r="B66" s="214"/>
      <c r="C66" s="213"/>
    </row>
    <row r="67" spans="1:3" ht="14.25">
      <c r="A67" s="213"/>
      <c r="B67" s="214"/>
      <c r="C67" s="213"/>
    </row>
    <row r="68" spans="1:3" ht="14.25">
      <c r="A68" s="213"/>
      <c r="B68" s="214"/>
      <c r="C68" s="213"/>
    </row>
    <row r="69" spans="1:3" ht="14.25">
      <c r="A69" s="213"/>
      <c r="B69" s="214"/>
      <c r="C69" s="213"/>
    </row>
    <row r="70" spans="1:3" ht="14.25">
      <c r="A70" s="213"/>
      <c r="B70" s="214"/>
      <c r="C70" s="213"/>
    </row>
    <row r="71" ht="14.25">
      <c r="C71" s="213"/>
    </row>
    <row r="72" ht="14.25">
      <c r="C72" s="213"/>
    </row>
    <row r="73" ht="14.25"/>
  </sheetData>
  <sheetProtection/>
  <protectedRanges>
    <protectedRange sqref="B13" name="区域2_2"/>
    <protectedRange sqref="C9:C10 B9:B10" name="区域2_1"/>
    <protectedRange sqref="C13 B13" name="区域2_2_1"/>
    <protectedRange sqref="C15 B15" name="区域2_4_1"/>
    <protectedRange sqref="C18 B18" name="区域2_6_1"/>
    <protectedRange sqref="C22 B22" name="区域2_8_1"/>
    <protectedRange sqref="C9:C10 B9:B10" name="区域2"/>
    <protectedRange sqref="C11:C12 C19:C21 C41:C42 B11:B12 B19:B21 B41:B42" name="区域2_1_1"/>
    <protectedRange sqref="C13 B13" name="区域2_2_2"/>
    <protectedRange sqref="C14 B14" name="区域2_3"/>
    <protectedRange sqref="C15 B15" name="区域2_4"/>
    <protectedRange sqref="C16 B16" name="区域2_5"/>
    <protectedRange sqref="C18 B18" name="区域2_6_2"/>
    <protectedRange sqref="C40 B40" name="区域2_7_1"/>
    <protectedRange sqref="C22 B22" name="区域2_8"/>
    <protectedRange sqref="B37" name="区域1_1_1"/>
  </protectedRanges>
  <mergeCells count="2">
    <mergeCell ref="A2:C2"/>
    <mergeCell ref="A3:C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IU14"/>
  <sheetViews>
    <sheetView view="pageBreakPreview" zoomScaleSheetLayoutView="100" workbookViewId="0" topLeftCell="A1">
      <selection activeCell="D11" sqref="D11"/>
    </sheetView>
  </sheetViews>
  <sheetFormatPr defaultColWidth="9.00390625" defaultRowHeight="14.25"/>
  <cols>
    <col min="1" max="1" width="25.75390625" style="173" customWidth="1"/>
    <col min="2" max="3" width="13.625" style="173" customWidth="1"/>
    <col min="4" max="4" width="11.875" style="173" customWidth="1"/>
    <col min="5" max="5" width="15.25390625" style="173" customWidth="1"/>
    <col min="6" max="6" width="9.00390625" style="173" hidden="1" customWidth="1"/>
    <col min="7" max="255" width="9.00390625" style="173" customWidth="1"/>
  </cols>
  <sheetData>
    <row r="1" ht="25.5" customHeight="1">
      <c r="A1" s="174" t="s">
        <v>1496</v>
      </c>
    </row>
    <row r="2" spans="1:255" s="3" customFormat="1" ht="50.25" customHeight="1">
      <c r="A2" s="175" t="s">
        <v>1497</v>
      </c>
      <c r="B2" s="175"/>
      <c r="C2" s="175"/>
      <c r="D2" s="175"/>
      <c r="E2" s="175"/>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3"/>
      <c r="BY2" s="173"/>
      <c r="BZ2" s="173"/>
      <c r="CA2" s="173"/>
      <c r="CB2" s="173"/>
      <c r="CC2" s="173"/>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c r="ED2" s="173"/>
      <c r="EE2" s="173"/>
      <c r="EF2" s="173"/>
      <c r="EG2" s="173"/>
      <c r="EH2" s="173"/>
      <c r="EI2" s="173"/>
      <c r="EJ2" s="173"/>
      <c r="EK2" s="173"/>
      <c r="EL2" s="173"/>
      <c r="EM2" s="173"/>
      <c r="EN2" s="173"/>
      <c r="EO2" s="173"/>
      <c r="EP2" s="173"/>
      <c r="EQ2" s="173"/>
      <c r="ER2" s="173"/>
      <c r="ES2" s="173"/>
      <c r="ET2" s="173"/>
      <c r="EU2" s="173"/>
      <c r="EV2" s="173"/>
      <c r="EW2" s="173"/>
      <c r="EX2" s="173"/>
      <c r="EY2" s="173"/>
      <c r="EZ2" s="173"/>
      <c r="FA2" s="173"/>
      <c r="FB2" s="173"/>
      <c r="FC2" s="173"/>
      <c r="FD2" s="173"/>
      <c r="FE2" s="173"/>
      <c r="FF2" s="173"/>
      <c r="FG2" s="173"/>
      <c r="FH2" s="173"/>
      <c r="FI2" s="173"/>
      <c r="FJ2" s="173"/>
      <c r="FK2" s="173"/>
      <c r="FL2" s="173"/>
      <c r="FM2" s="173"/>
      <c r="FN2" s="173"/>
      <c r="FO2" s="173"/>
      <c r="FP2" s="173"/>
      <c r="FQ2" s="173"/>
      <c r="FR2" s="173"/>
      <c r="FS2" s="173"/>
      <c r="FT2" s="173"/>
      <c r="FU2" s="173"/>
      <c r="FV2" s="173"/>
      <c r="FW2" s="173"/>
      <c r="FX2" s="173"/>
      <c r="FY2" s="173"/>
      <c r="FZ2" s="173"/>
      <c r="GA2" s="173"/>
      <c r="GB2" s="173"/>
      <c r="GC2" s="173"/>
      <c r="GD2" s="173"/>
      <c r="GE2" s="173"/>
      <c r="GF2" s="173"/>
      <c r="GG2" s="173"/>
      <c r="GH2" s="173"/>
      <c r="GI2" s="173"/>
      <c r="GJ2" s="173"/>
      <c r="GK2" s="173"/>
      <c r="GL2" s="173"/>
      <c r="GM2" s="173"/>
      <c r="GN2" s="173"/>
      <c r="GO2" s="173"/>
      <c r="GP2" s="173"/>
      <c r="GQ2" s="173"/>
      <c r="GR2" s="173"/>
      <c r="GS2" s="173"/>
      <c r="GT2" s="173"/>
      <c r="GU2" s="173"/>
      <c r="GV2" s="173"/>
      <c r="GW2" s="173"/>
      <c r="GX2" s="173"/>
      <c r="GY2" s="173"/>
      <c r="GZ2" s="173"/>
      <c r="HA2" s="173"/>
      <c r="HB2" s="173"/>
      <c r="HC2" s="173"/>
      <c r="HD2" s="173"/>
      <c r="HE2" s="173"/>
      <c r="HF2" s="173"/>
      <c r="HG2" s="173"/>
      <c r="HH2" s="173"/>
      <c r="HI2" s="173"/>
      <c r="HJ2" s="173"/>
      <c r="HK2" s="173"/>
      <c r="HL2" s="173"/>
      <c r="HM2" s="173"/>
      <c r="HN2" s="173"/>
      <c r="HO2" s="173"/>
      <c r="HP2" s="173"/>
      <c r="HQ2" s="173"/>
      <c r="HR2" s="173"/>
      <c r="HS2" s="173"/>
      <c r="HT2" s="173"/>
      <c r="HU2" s="173"/>
      <c r="HV2" s="173"/>
      <c r="HW2" s="173"/>
      <c r="HX2" s="173"/>
      <c r="HY2" s="173"/>
      <c r="HZ2" s="173"/>
      <c r="IA2" s="173"/>
      <c r="IB2" s="173"/>
      <c r="IC2" s="173"/>
      <c r="ID2" s="173"/>
      <c r="IE2" s="173"/>
      <c r="IF2" s="173"/>
      <c r="IG2" s="173"/>
      <c r="IH2" s="173"/>
      <c r="II2" s="173"/>
      <c r="IJ2" s="173"/>
      <c r="IK2" s="173"/>
      <c r="IL2" s="173"/>
      <c r="IM2" s="173"/>
      <c r="IN2" s="173"/>
      <c r="IO2" s="173"/>
      <c r="IP2" s="173"/>
      <c r="IQ2" s="173"/>
      <c r="IR2" s="173"/>
      <c r="IS2" s="173"/>
      <c r="IT2" s="173"/>
      <c r="IU2" s="173"/>
    </row>
    <row r="3" spans="2:5" ht="21" customHeight="1">
      <c r="B3" s="176"/>
      <c r="C3" s="176"/>
      <c r="D3" s="3"/>
      <c r="E3" s="177" t="s">
        <v>5</v>
      </c>
    </row>
    <row r="4" spans="1:255" s="3" customFormat="1" ht="33.75" customHeight="1">
      <c r="A4" s="178" t="s">
        <v>6</v>
      </c>
      <c r="B4" s="178" t="s">
        <v>78</v>
      </c>
      <c r="C4" s="178" t="s">
        <v>79</v>
      </c>
      <c r="D4" s="179" t="s">
        <v>7</v>
      </c>
      <c r="E4" s="67" t="s">
        <v>81</v>
      </c>
      <c r="F4" s="173" t="s">
        <v>54</v>
      </c>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3"/>
      <c r="CC4" s="173"/>
      <c r="CD4" s="173"/>
      <c r="CE4" s="173"/>
      <c r="CF4" s="173"/>
      <c r="CG4" s="173"/>
      <c r="CH4" s="173"/>
      <c r="CI4" s="173"/>
      <c r="CJ4" s="173"/>
      <c r="CK4" s="173"/>
      <c r="CL4" s="173"/>
      <c r="CM4" s="173"/>
      <c r="CN4" s="173"/>
      <c r="CO4" s="173"/>
      <c r="CP4" s="173"/>
      <c r="CQ4" s="173"/>
      <c r="CR4" s="173"/>
      <c r="CS4" s="173"/>
      <c r="CT4" s="173"/>
      <c r="CU4" s="173"/>
      <c r="CV4" s="173"/>
      <c r="CW4" s="173"/>
      <c r="CX4" s="173"/>
      <c r="CY4" s="173"/>
      <c r="CZ4" s="173"/>
      <c r="DA4" s="173"/>
      <c r="DB4" s="173"/>
      <c r="DC4" s="173"/>
      <c r="DD4" s="173"/>
      <c r="DE4" s="173"/>
      <c r="DF4" s="173"/>
      <c r="DG4" s="173"/>
      <c r="DH4" s="173"/>
      <c r="DI4" s="173"/>
      <c r="DJ4" s="173"/>
      <c r="DK4" s="173"/>
      <c r="DL4" s="173"/>
      <c r="DM4" s="173"/>
      <c r="DN4" s="173"/>
      <c r="DO4" s="173"/>
      <c r="DP4" s="173"/>
      <c r="DQ4" s="173"/>
      <c r="DR4" s="173"/>
      <c r="DS4" s="173"/>
      <c r="DT4" s="173"/>
      <c r="DU4" s="173"/>
      <c r="DV4" s="173"/>
      <c r="DW4" s="173"/>
      <c r="DX4" s="173"/>
      <c r="DY4" s="173"/>
      <c r="DZ4" s="173"/>
      <c r="EA4" s="173"/>
      <c r="EB4" s="173"/>
      <c r="EC4" s="173"/>
      <c r="ED4" s="173"/>
      <c r="EE4" s="173"/>
      <c r="EF4" s="173"/>
      <c r="EG4" s="173"/>
      <c r="EH4" s="173"/>
      <c r="EI4" s="173"/>
      <c r="EJ4" s="173"/>
      <c r="EK4" s="173"/>
      <c r="EL4" s="173"/>
      <c r="EM4" s="173"/>
      <c r="EN4" s="173"/>
      <c r="EO4" s="173"/>
      <c r="EP4" s="173"/>
      <c r="EQ4" s="173"/>
      <c r="ER4" s="173"/>
      <c r="ES4" s="173"/>
      <c r="ET4" s="173"/>
      <c r="EU4" s="173"/>
      <c r="EV4" s="173"/>
      <c r="EW4" s="173"/>
      <c r="EX4" s="173"/>
      <c r="EY4" s="173"/>
      <c r="EZ4" s="173"/>
      <c r="FA4" s="173"/>
      <c r="FB4" s="173"/>
      <c r="FC4" s="173"/>
      <c r="FD4" s="173"/>
      <c r="FE4" s="173"/>
      <c r="FF4" s="173"/>
      <c r="FG4" s="173"/>
      <c r="FH4" s="173"/>
      <c r="FI4" s="173"/>
      <c r="FJ4" s="173"/>
      <c r="FK4" s="173"/>
      <c r="FL4" s="173"/>
      <c r="FM4" s="173"/>
      <c r="FN4" s="173"/>
      <c r="FO4" s="173"/>
      <c r="FP4" s="173"/>
      <c r="FQ4" s="173"/>
      <c r="FR4" s="173"/>
      <c r="FS4" s="173"/>
      <c r="FT4" s="173"/>
      <c r="FU4" s="173"/>
      <c r="FV4" s="173"/>
      <c r="FW4" s="173"/>
      <c r="FX4" s="173"/>
      <c r="FY4" s="173"/>
      <c r="FZ4" s="173"/>
      <c r="GA4" s="173"/>
      <c r="GB4" s="173"/>
      <c r="GC4" s="173"/>
      <c r="GD4" s="173"/>
      <c r="GE4" s="173"/>
      <c r="GF4" s="173"/>
      <c r="GG4" s="173"/>
      <c r="GH4" s="173"/>
      <c r="GI4" s="173"/>
      <c r="GJ4" s="173"/>
      <c r="GK4" s="173"/>
      <c r="GL4" s="173"/>
      <c r="GM4" s="173"/>
      <c r="GN4" s="173"/>
      <c r="GO4" s="173"/>
      <c r="GP4" s="173"/>
      <c r="GQ4" s="173"/>
      <c r="GR4" s="173"/>
      <c r="GS4" s="173"/>
      <c r="GT4" s="173"/>
      <c r="GU4" s="173"/>
      <c r="GV4" s="173"/>
      <c r="GW4" s="173"/>
      <c r="GX4" s="173"/>
      <c r="GY4" s="173"/>
      <c r="GZ4" s="173"/>
      <c r="HA4" s="173"/>
      <c r="HB4" s="173"/>
      <c r="HC4" s="173"/>
      <c r="HD4" s="173"/>
      <c r="HE4" s="173"/>
      <c r="HF4" s="173"/>
      <c r="HG4" s="173"/>
      <c r="HH4" s="173"/>
      <c r="HI4" s="173"/>
      <c r="HJ4" s="173"/>
      <c r="HK4" s="173"/>
      <c r="HL4" s="173"/>
      <c r="HM4" s="173"/>
      <c r="HN4" s="173"/>
      <c r="HO4" s="173"/>
      <c r="HP4" s="173"/>
      <c r="HQ4" s="173"/>
      <c r="HR4" s="173"/>
      <c r="HS4" s="173"/>
      <c r="HT4" s="173"/>
      <c r="HU4" s="173"/>
      <c r="HV4" s="173"/>
      <c r="HW4" s="173"/>
      <c r="HX4" s="173"/>
      <c r="HY4" s="173"/>
      <c r="HZ4" s="173"/>
      <c r="IA4" s="173"/>
      <c r="IB4" s="173"/>
      <c r="IC4" s="173"/>
      <c r="ID4" s="173"/>
      <c r="IE4" s="173"/>
      <c r="IF4" s="173"/>
      <c r="IG4" s="173"/>
      <c r="IH4" s="173"/>
      <c r="II4" s="173"/>
      <c r="IJ4" s="173"/>
      <c r="IK4" s="173"/>
      <c r="IL4" s="173"/>
      <c r="IM4" s="173"/>
      <c r="IN4" s="173"/>
      <c r="IO4" s="173"/>
      <c r="IP4" s="173"/>
      <c r="IQ4" s="173"/>
      <c r="IR4" s="173"/>
      <c r="IS4" s="173"/>
      <c r="IT4" s="173"/>
      <c r="IU4" s="173"/>
    </row>
    <row r="5" spans="1:255" s="3" customFormat="1" ht="21.75" customHeight="1">
      <c r="A5" s="60" t="s">
        <v>1498</v>
      </c>
      <c r="B5" s="180">
        <v>20</v>
      </c>
      <c r="C5" s="181">
        <v>20</v>
      </c>
      <c r="D5" s="181">
        <v>29</v>
      </c>
      <c r="E5" s="139">
        <f aca="true" t="shared" si="0" ref="E5:E10">(D5-F5)/F5*100</f>
        <v>-29.268292682926827</v>
      </c>
      <c r="F5" s="182">
        <v>41</v>
      </c>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173"/>
      <c r="DL5" s="173"/>
      <c r="DM5" s="173"/>
      <c r="DN5" s="173"/>
      <c r="DO5" s="173"/>
      <c r="DP5" s="173"/>
      <c r="DQ5" s="173"/>
      <c r="DR5" s="173"/>
      <c r="DS5" s="173"/>
      <c r="DT5" s="173"/>
      <c r="DU5" s="173"/>
      <c r="DV5" s="173"/>
      <c r="DW5" s="173"/>
      <c r="DX5" s="173"/>
      <c r="DY5" s="173"/>
      <c r="DZ5" s="173"/>
      <c r="EA5" s="173"/>
      <c r="EB5" s="173"/>
      <c r="EC5" s="173"/>
      <c r="ED5" s="173"/>
      <c r="EE5" s="173"/>
      <c r="EF5" s="173"/>
      <c r="EG5" s="173"/>
      <c r="EH5" s="173"/>
      <c r="EI5" s="173"/>
      <c r="EJ5" s="173"/>
      <c r="EK5" s="173"/>
      <c r="EL5" s="173"/>
      <c r="EM5" s="173"/>
      <c r="EN5" s="173"/>
      <c r="EO5" s="173"/>
      <c r="EP5" s="173"/>
      <c r="EQ5" s="173"/>
      <c r="ER5" s="173"/>
      <c r="ES5" s="173"/>
      <c r="ET5" s="173"/>
      <c r="EU5" s="173"/>
      <c r="EV5" s="173"/>
      <c r="EW5" s="173"/>
      <c r="EX5" s="173"/>
      <c r="EY5" s="173"/>
      <c r="EZ5" s="173"/>
      <c r="FA5" s="173"/>
      <c r="FB5" s="173"/>
      <c r="FC5" s="173"/>
      <c r="FD5" s="173"/>
      <c r="FE5" s="173"/>
      <c r="FF5" s="173"/>
      <c r="FG5" s="173"/>
      <c r="FH5" s="173"/>
      <c r="FI5" s="173"/>
      <c r="FJ5" s="173"/>
      <c r="FK5" s="173"/>
      <c r="FL5" s="173"/>
      <c r="FM5" s="173"/>
      <c r="FN5" s="173"/>
      <c r="FO5" s="173"/>
      <c r="FP5" s="173"/>
      <c r="FQ5" s="173"/>
      <c r="FR5" s="173"/>
      <c r="FS5" s="173"/>
      <c r="FT5" s="173"/>
      <c r="FU5" s="173"/>
      <c r="FV5" s="173"/>
      <c r="FW5" s="173"/>
      <c r="FX5" s="173"/>
      <c r="FY5" s="173"/>
      <c r="FZ5" s="173"/>
      <c r="GA5" s="173"/>
      <c r="GB5" s="173"/>
      <c r="GC5" s="173"/>
      <c r="GD5" s="173"/>
      <c r="GE5" s="173"/>
      <c r="GF5" s="173"/>
      <c r="GG5" s="173"/>
      <c r="GH5" s="173"/>
      <c r="GI5" s="173"/>
      <c r="GJ5" s="173"/>
      <c r="GK5" s="173"/>
      <c r="GL5" s="173"/>
      <c r="GM5" s="173"/>
      <c r="GN5" s="173"/>
      <c r="GO5" s="173"/>
      <c r="GP5" s="173"/>
      <c r="GQ5" s="173"/>
      <c r="GR5" s="173"/>
      <c r="GS5" s="173"/>
      <c r="GT5" s="173"/>
      <c r="GU5" s="173"/>
      <c r="GV5" s="173"/>
      <c r="GW5" s="173"/>
      <c r="GX5" s="173"/>
      <c r="GY5" s="173"/>
      <c r="GZ5" s="173"/>
      <c r="HA5" s="173"/>
      <c r="HB5" s="173"/>
      <c r="HC5" s="173"/>
      <c r="HD5" s="173"/>
      <c r="HE5" s="173"/>
      <c r="HF5" s="173"/>
      <c r="HG5" s="173"/>
      <c r="HH5" s="173"/>
      <c r="HI5" s="173"/>
      <c r="HJ5" s="173"/>
      <c r="HK5" s="173"/>
      <c r="HL5" s="173"/>
      <c r="HM5" s="173"/>
      <c r="HN5" s="173"/>
      <c r="HO5" s="173"/>
      <c r="HP5" s="173"/>
      <c r="HQ5" s="173"/>
      <c r="HR5" s="173"/>
      <c r="HS5" s="173"/>
      <c r="HT5" s="173"/>
      <c r="HU5" s="173"/>
      <c r="HV5" s="173"/>
      <c r="HW5" s="173"/>
      <c r="HX5" s="173"/>
      <c r="HY5" s="173"/>
      <c r="HZ5" s="173"/>
      <c r="IA5" s="173"/>
      <c r="IB5" s="173"/>
      <c r="IC5" s="173"/>
      <c r="ID5" s="173"/>
      <c r="IE5" s="173"/>
      <c r="IF5" s="173"/>
      <c r="IG5" s="173"/>
      <c r="IH5" s="173"/>
      <c r="II5" s="173"/>
      <c r="IJ5" s="173"/>
      <c r="IK5" s="173"/>
      <c r="IL5" s="173"/>
      <c r="IM5" s="173"/>
      <c r="IN5" s="173"/>
      <c r="IO5" s="173"/>
      <c r="IP5" s="173"/>
      <c r="IQ5" s="173"/>
      <c r="IR5" s="173"/>
      <c r="IS5" s="173"/>
      <c r="IT5" s="173"/>
      <c r="IU5" s="173"/>
    </row>
    <row r="6" spans="1:255" s="3" customFormat="1" ht="21.75" customHeight="1">
      <c r="A6" s="60" t="s">
        <v>1499</v>
      </c>
      <c r="B6" s="180">
        <v>322</v>
      </c>
      <c r="C6" s="49">
        <v>322</v>
      </c>
      <c r="D6" s="181">
        <v>36</v>
      </c>
      <c r="E6" s="139">
        <f t="shared" si="0"/>
        <v>-10</v>
      </c>
      <c r="F6" s="173">
        <v>40</v>
      </c>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c r="CV6" s="173"/>
      <c r="CW6" s="173"/>
      <c r="CX6" s="173"/>
      <c r="CY6" s="173"/>
      <c r="CZ6" s="173"/>
      <c r="DA6" s="173"/>
      <c r="DB6" s="173"/>
      <c r="DC6" s="173"/>
      <c r="DD6" s="173"/>
      <c r="DE6" s="173"/>
      <c r="DF6" s="173"/>
      <c r="DG6" s="173"/>
      <c r="DH6" s="173"/>
      <c r="DI6" s="173"/>
      <c r="DJ6" s="173"/>
      <c r="DK6" s="173"/>
      <c r="DL6" s="173"/>
      <c r="DM6" s="173"/>
      <c r="DN6" s="173"/>
      <c r="DO6" s="173"/>
      <c r="DP6" s="173"/>
      <c r="DQ6" s="173"/>
      <c r="DR6" s="173"/>
      <c r="DS6" s="173"/>
      <c r="DT6" s="173"/>
      <c r="DU6" s="173"/>
      <c r="DV6" s="173"/>
      <c r="DW6" s="173"/>
      <c r="DX6" s="173"/>
      <c r="DY6" s="173"/>
      <c r="DZ6" s="173"/>
      <c r="EA6" s="173"/>
      <c r="EB6" s="173"/>
      <c r="EC6" s="173"/>
      <c r="ED6" s="173"/>
      <c r="EE6" s="173"/>
      <c r="EF6" s="173"/>
      <c r="EG6" s="173"/>
      <c r="EH6" s="173"/>
      <c r="EI6" s="173"/>
      <c r="EJ6" s="173"/>
      <c r="EK6" s="173"/>
      <c r="EL6" s="173"/>
      <c r="EM6" s="173"/>
      <c r="EN6" s="173"/>
      <c r="EO6" s="173"/>
      <c r="EP6" s="173"/>
      <c r="EQ6" s="173"/>
      <c r="ER6" s="173"/>
      <c r="ES6" s="173"/>
      <c r="ET6" s="173"/>
      <c r="EU6" s="173"/>
      <c r="EV6" s="173"/>
      <c r="EW6" s="173"/>
      <c r="EX6" s="173"/>
      <c r="EY6" s="173"/>
      <c r="EZ6" s="173"/>
      <c r="FA6" s="173"/>
      <c r="FB6" s="173"/>
      <c r="FC6" s="173"/>
      <c r="FD6" s="173"/>
      <c r="FE6" s="173"/>
      <c r="FF6" s="173"/>
      <c r="FG6" s="173"/>
      <c r="FH6" s="173"/>
      <c r="FI6" s="173"/>
      <c r="FJ6" s="173"/>
      <c r="FK6" s="173"/>
      <c r="FL6" s="173"/>
      <c r="FM6" s="173"/>
      <c r="FN6" s="173"/>
      <c r="FO6" s="173"/>
      <c r="FP6" s="173"/>
      <c r="FQ6" s="173"/>
      <c r="FR6" s="173"/>
      <c r="FS6" s="173"/>
      <c r="FT6" s="173"/>
      <c r="FU6" s="173"/>
      <c r="FV6" s="173"/>
      <c r="FW6" s="173"/>
      <c r="FX6" s="173"/>
      <c r="FY6" s="173"/>
      <c r="FZ6" s="173"/>
      <c r="GA6" s="173"/>
      <c r="GB6" s="173"/>
      <c r="GC6" s="173"/>
      <c r="GD6" s="173"/>
      <c r="GE6" s="173"/>
      <c r="GF6" s="173"/>
      <c r="GG6" s="173"/>
      <c r="GH6" s="173"/>
      <c r="GI6" s="173"/>
      <c r="GJ6" s="173"/>
      <c r="GK6" s="173"/>
      <c r="GL6" s="173"/>
      <c r="GM6" s="173"/>
      <c r="GN6" s="173"/>
      <c r="GO6" s="173"/>
      <c r="GP6" s="173"/>
      <c r="GQ6" s="173"/>
      <c r="GR6" s="173"/>
      <c r="GS6" s="173"/>
      <c r="GT6" s="173"/>
      <c r="GU6" s="173"/>
      <c r="GV6" s="173"/>
      <c r="GW6" s="173"/>
      <c r="GX6" s="173"/>
      <c r="GY6" s="173"/>
      <c r="GZ6" s="173"/>
      <c r="HA6" s="173"/>
      <c r="HB6" s="173"/>
      <c r="HC6" s="173"/>
      <c r="HD6" s="173"/>
      <c r="HE6" s="173"/>
      <c r="HF6" s="173"/>
      <c r="HG6" s="173"/>
      <c r="HH6" s="173"/>
      <c r="HI6" s="173"/>
      <c r="HJ6" s="173"/>
      <c r="HK6" s="173"/>
      <c r="HL6" s="173"/>
      <c r="HM6" s="173"/>
      <c r="HN6" s="173"/>
      <c r="HO6" s="173"/>
      <c r="HP6" s="173"/>
      <c r="HQ6" s="173"/>
      <c r="HR6" s="173"/>
      <c r="HS6" s="173"/>
      <c r="HT6" s="173"/>
      <c r="HU6" s="173"/>
      <c r="HV6" s="173"/>
      <c r="HW6" s="173"/>
      <c r="HX6" s="173"/>
      <c r="HY6" s="173"/>
      <c r="HZ6" s="173"/>
      <c r="IA6" s="173"/>
      <c r="IB6" s="173"/>
      <c r="IC6" s="173"/>
      <c r="ID6" s="173"/>
      <c r="IE6" s="173"/>
      <c r="IF6" s="173"/>
      <c r="IG6" s="173"/>
      <c r="IH6" s="173"/>
      <c r="II6" s="173"/>
      <c r="IJ6" s="173"/>
      <c r="IK6" s="173"/>
      <c r="IL6" s="173"/>
      <c r="IM6" s="173"/>
      <c r="IN6" s="173"/>
      <c r="IO6" s="173"/>
      <c r="IP6" s="173"/>
      <c r="IQ6" s="173"/>
      <c r="IR6" s="173"/>
      <c r="IS6" s="173"/>
      <c r="IT6" s="173"/>
      <c r="IU6" s="173"/>
    </row>
    <row r="7" spans="1:255" s="3" customFormat="1" ht="21.75" customHeight="1">
      <c r="A7" s="60" t="s">
        <v>1500</v>
      </c>
      <c r="B7" s="183">
        <v>88</v>
      </c>
      <c r="C7" s="49">
        <v>88</v>
      </c>
      <c r="D7" s="49">
        <v>98</v>
      </c>
      <c r="E7" s="139">
        <f t="shared" si="0"/>
        <v>5.376344086021505</v>
      </c>
      <c r="F7" s="173">
        <v>93</v>
      </c>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3"/>
      <c r="CP7" s="173"/>
      <c r="CQ7" s="173"/>
      <c r="CR7" s="173"/>
      <c r="CS7" s="173"/>
      <c r="CT7" s="173"/>
      <c r="CU7" s="173"/>
      <c r="CV7" s="173"/>
      <c r="CW7" s="173"/>
      <c r="CX7" s="173"/>
      <c r="CY7" s="173"/>
      <c r="CZ7" s="173"/>
      <c r="DA7" s="173"/>
      <c r="DB7" s="173"/>
      <c r="DC7" s="173"/>
      <c r="DD7" s="173"/>
      <c r="DE7" s="173"/>
      <c r="DF7" s="173"/>
      <c r="DG7" s="173"/>
      <c r="DH7" s="173"/>
      <c r="DI7" s="173"/>
      <c r="DJ7" s="173"/>
      <c r="DK7" s="173"/>
      <c r="DL7" s="173"/>
      <c r="DM7" s="173"/>
      <c r="DN7" s="173"/>
      <c r="DO7" s="173"/>
      <c r="DP7" s="173"/>
      <c r="DQ7" s="173"/>
      <c r="DR7" s="173"/>
      <c r="DS7" s="173"/>
      <c r="DT7" s="173"/>
      <c r="DU7" s="173"/>
      <c r="DV7" s="173"/>
      <c r="DW7" s="173"/>
      <c r="DX7" s="173"/>
      <c r="DY7" s="173"/>
      <c r="DZ7" s="173"/>
      <c r="EA7" s="173"/>
      <c r="EB7" s="173"/>
      <c r="EC7" s="173"/>
      <c r="ED7" s="173"/>
      <c r="EE7" s="173"/>
      <c r="EF7" s="173"/>
      <c r="EG7" s="173"/>
      <c r="EH7" s="173"/>
      <c r="EI7" s="173"/>
      <c r="EJ7" s="173"/>
      <c r="EK7" s="173"/>
      <c r="EL7" s="173"/>
      <c r="EM7" s="173"/>
      <c r="EN7" s="173"/>
      <c r="EO7" s="173"/>
      <c r="EP7" s="173"/>
      <c r="EQ7" s="173"/>
      <c r="ER7" s="173"/>
      <c r="ES7" s="173"/>
      <c r="ET7" s="173"/>
      <c r="EU7" s="173"/>
      <c r="EV7" s="173"/>
      <c r="EW7" s="173"/>
      <c r="EX7" s="173"/>
      <c r="EY7" s="173"/>
      <c r="EZ7" s="173"/>
      <c r="FA7" s="173"/>
      <c r="FB7" s="173"/>
      <c r="FC7" s="173"/>
      <c r="FD7" s="173"/>
      <c r="FE7" s="173"/>
      <c r="FF7" s="173"/>
      <c r="FG7" s="173"/>
      <c r="FH7" s="173"/>
      <c r="FI7" s="173"/>
      <c r="FJ7" s="173"/>
      <c r="FK7" s="173"/>
      <c r="FL7" s="173"/>
      <c r="FM7" s="173"/>
      <c r="FN7" s="173"/>
      <c r="FO7" s="173"/>
      <c r="FP7" s="173"/>
      <c r="FQ7" s="173"/>
      <c r="FR7" s="173"/>
      <c r="FS7" s="173"/>
      <c r="FT7" s="173"/>
      <c r="FU7" s="173"/>
      <c r="FV7" s="173"/>
      <c r="FW7" s="173"/>
      <c r="FX7" s="173"/>
      <c r="FY7" s="173"/>
      <c r="FZ7" s="173"/>
      <c r="GA7" s="173"/>
      <c r="GB7" s="173"/>
      <c r="GC7" s="173"/>
      <c r="GD7" s="173"/>
      <c r="GE7" s="173"/>
      <c r="GF7" s="173"/>
      <c r="GG7" s="173"/>
      <c r="GH7" s="173"/>
      <c r="GI7" s="173"/>
      <c r="GJ7" s="173"/>
      <c r="GK7" s="173"/>
      <c r="GL7" s="173"/>
      <c r="GM7" s="173"/>
      <c r="GN7" s="173"/>
      <c r="GO7" s="173"/>
      <c r="GP7" s="173"/>
      <c r="GQ7" s="173"/>
      <c r="GR7" s="173"/>
      <c r="GS7" s="173"/>
      <c r="GT7" s="173"/>
      <c r="GU7" s="173"/>
      <c r="GV7" s="173"/>
      <c r="GW7" s="173"/>
      <c r="GX7" s="173"/>
      <c r="GY7" s="173"/>
      <c r="GZ7" s="173"/>
      <c r="HA7" s="173"/>
      <c r="HB7" s="173"/>
      <c r="HC7" s="173"/>
      <c r="HD7" s="173"/>
      <c r="HE7" s="173"/>
      <c r="HF7" s="173"/>
      <c r="HG7" s="173"/>
      <c r="HH7" s="173"/>
      <c r="HI7" s="173"/>
      <c r="HJ7" s="173"/>
      <c r="HK7" s="173"/>
      <c r="HL7" s="173"/>
      <c r="HM7" s="173"/>
      <c r="HN7" s="173"/>
      <c r="HO7" s="173"/>
      <c r="HP7" s="173"/>
      <c r="HQ7" s="173"/>
      <c r="HR7" s="173"/>
      <c r="HS7" s="173"/>
      <c r="HT7" s="173"/>
      <c r="HU7" s="173"/>
      <c r="HV7" s="173"/>
      <c r="HW7" s="173"/>
      <c r="HX7" s="173"/>
      <c r="HY7" s="173"/>
      <c r="HZ7" s="173"/>
      <c r="IA7" s="173"/>
      <c r="IB7" s="173"/>
      <c r="IC7" s="173"/>
      <c r="ID7" s="173"/>
      <c r="IE7" s="173"/>
      <c r="IF7" s="173"/>
      <c r="IG7" s="173"/>
      <c r="IH7" s="173"/>
      <c r="II7" s="173"/>
      <c r="IJ7" s="173"/>
      <c r="IK7" s="173"/>
      <c r="IL7" s="173"/>
      <c r="IM7" s="173"/>
      <c r="IN7" s="173"/>
      <c r="IO7" s="173"/>
      <c r="IP7" s="173"/>
      <c r="IQ7" s="173"/>
      <c r="IR7" s="173"/>
      <c r="IS7" s="173"/>
      <c r="IT7" s="173"/>
      <c r="IU7" s="173"/>
    </row>
    <row r="8" spans="1:255" s="3" customFormat="1" ht="21.75" customHeight="1">
      <c r="A8" s="60" t="s">
        <v>1501</v>
      </c>
      <c r="B8" s="184">
        <v>88</v>
      </c>
      <c r="C8" s="49">
        <v>88</v>
      </c>
      <c r="D8" s="181">
        <v>83</v>
      </c>
      <c r="E8" s="139">
        <f t="shared" si="0"/>
        <v>43.103448275862064</v>
      </c>
      <c r="F8" s="173">
        <v>58</v>
      </c>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3"/>
      <c r="DC8" s="173"/>
      <c r="DD8" s="173"/>
      <c r="DE8" s="173"/>
      <c r="DF8" s="173"/>
      <c r="DG8" s="173"/>
      <c r="DH8" s="173"/>
      <c r="DI8" s="173"/>
      <c r="DJ8" s="173"/>
      <c r="DK8" s="173"/>
      <c r="DL8" s="173"/>
      <c r="DM8" s="173"/>
      <c r="DN8" s="173"/>
      <c r="DO8" s="173"/>
      <c r="DP8" s="173"/>
      <c r="DQ8" s="173"/>
      <c r="DR8" s="173"/>
      <c r="DS8" s="173"/>
      <c r="DT8" s="173"/>
      <c r="DU8" s="173"/>
      <c r="DV8" s="173"/>
      <c r="DW8" s="173"/>
      <c r="DX8" s="173"/>
      <c r="DY8" s="173"/>
      <c r="DZ8" s="173"/>
      <c r="EA8" s="173"/>
      <c r="EB8" s="173"/>
      <c r="EC8" s="173"/>
      <c r="ED8" s="173"/>
      <c r="EE8" s="173"/>
      <c r="EF8" s="173"/>
      <c r="EG8" s="173"/>
      <c r="EH8" s="173"/>
      <c r="EI8" s="173"/>
      <c r="EJ8" s="173"/>
      <c r="EK8" s="173"/>
      <c r="EL8" s="173"/>
      <c r="EM8" s="173"/>
      <c r="EN8" s="173"/>
      <c r="EO8" s="173"/>
      <c r="EP8" s="173"/>
      <c r="EQ8" s="173"/>
      <c r="ER8" s="173"/>
      <c r="ES8" s="173"/>
      <c r="ET8" s="173"/>
      <c r="EU8" s="173"/>
      <c r="EV8" s="173"/>
      <c r="EW8" s="173"/>
      <c r="EX8" s="173"/>
      <c r="EY8" s="173"/>
      <c r="EZ8" s="173"/>
      <c r="FA8" s="173"/>
      <c r="FB8" s="173"/>
      <c r="FC8" s="173"/>
      <c r="FD8" s="173"/>
      <c r="FE8" s="173"/>
      <c r="FF8" s="173"/>
      <c r="FG8" s="173"/>
      <c r="FH8" s="173"/>
      <c r="FI8" s="173"/>
      <c r="FJ8" s="173"/>
      <c r="FK8" s="173"/>
      <c r="FL8" s="173"/>
      <c r="FM8" s="173"/>
      <c r="FN8" s="173"/>
      <c r="FO8" s="173"/>
      <c r="FP8" s="173"/>
      <c r="FQ8" s="173"/>
      <c r="FR8" s="173"/>
      <c r="FS8" s="173"/>
      <c r="FT8" s="173"/>
      <c r="FU8" s="173"/>
      <c r="FV8" s="173"/>
      <c r="FW8" s="173"/>
      <c r="FX8" s="173"/>
      <c r="FY8" s="173"/>
      <c r="FZ8" s="173"/>
      <c r="GA8" s="173"/>
      <c r="GB8" s="173"/>
      <c r="GC8" s="173"/>
      <c r="GD8" s="173"/>
      <c r="GE8" s="173"/>
      <c r="GF8" s="173"/>
      <c r="GG8" s="173"/>
      <c r="GH8" s="173"/>
      <c r="GI8" s="173"/>
      <c r="GJ8" s="173"/>
      <c r="GK8" s="173"/>
      <c r="GL8" s="173"/>
      <c r="GM8" s="173"/>
      <c r="GN8" s="173"/>
      <c r="GO8" s="173"/>
      <c r="GP8" s="173"/>
      <c r="GQ8" s="173"/>
      <c r="GR8" s="173"/>
      <c r="GS8" s="173"/>
      <c r="GT8" s="173"/>
      <c r="GU8" s="173"/>
      <c r="GV8" s="173"/>
      <c r="GW8" s="173"/>
      <c r="GX8" s="173"/>
      <c r="GY8" s="173"/>
      <c r="GZ8" s="173"/>
      <c r="HA8" s="173"/>
      <c r="HB8" s="173"/>
      <c r="HC8" s="173"/>
      <c r="HD8" s="173"/>
      <c r="HE8" s="173"/>
      <c r="HF8" s="173"/>
      <c r="HG8" s="173"/>
      <c r="HH8" s="173"/>
      <c r="HI8" s="173"/>
      <c r="HJ8" s="173"/>
      <c r="HK8" s="173"/>
      <c r="HL8" s="173"/>
      <c r="HM8" s="173"/>
      <c r="HN8" s="173"/>
      <c r="HO8" s="173"/>
      <c r="HP8" s="173"/>
      <c r="HQ8" s="173"/>
      <c r="HR8" s="173"/>
      <c r="HS8" s="173"/>
      <c r="HT8" s="173"/>
      <c r="HU8" s="173"/>
      <c r="HV8" s="173"/>
      <c r="HW8" s="173"/>
      <c r="HX8" s="173"/>
      <c r="HY8" s="173"/>
      <c r="HZ8" s="173"/>
      <c r="IA8" s="173"/>
      <c r="IB8" s="173"/>
      <c r="IC8" s="173"/>
      <c r="ID8" s="173"/>
      <c r="IE8" s="173"/>
      <c r="IF8" s="173"/>
      <c r="IG8" s="173"/>
      <c r="IH8" s="173"/>
      <c r="II8" s="173"/>
      <c r="IJ8" s="173"/>
      <c r="IK8" s="173"/>
      <c r="IL8" s="173"/>
      <c r="IM8" s="173"/>
      <c r="IN8" s="173"/>
      <c r="IO8" s="173"/>
      <c r="IP8" s="173"/>
      <c r="IQ8" s="173"/>
      <c r="IR8" s="173"/>
      <c r="IS8" s="173"/>
      <c r="IT8" s="173"/>
      <c r="IU8" s="173"/>
    </row>
    <row r="9" spans="1:255" s="3" customFormat="1" ht="21.75" customHeight="1">
      <c r="A9" s="60" t="s">
        <v>1502</v>
      </c>
      <c r="B9" s="184"/>
      <c r="C9" s="181"/>
      <c r="D9" s="181">
        <v>15</v>
      </c>
      <c r="E9" s="139">
        <f t="shared" si="0"/>
        <v>-57.14285714285714</v>
      </c>
      <c r="F9" s="185">
        <v>35</v>
      </c>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3"/>
      <c r="CI9" s="173"/>
      <c r="CJ9" s="173"/>
      <c r="CK9" s="173"/>
      <c r="CL9" s="173"/>
      <c r="CM9" s="173"/>
      <c r="CN9" s="173"/>
      <c r="CO9" s="173"/>
      <c r="CP9" s="173"/>
      <c r="CQ9" s="173"/>
      <c r="CR9" s="173"/>
      <c r="CS9" s="173"/>
      <c r="CT9" s="173"/>
      <c r="CU9" s="173"/>
      <c r="CV9" s="173"/>
      <c r="CW9" s="173"/>
      <c r="CX9" s="173"/>
      <c r="CY9" s="173"/>
      <c r="CZ9" s="173"/>
      <c r="DA9" s="173"/>
      <c r="DB9" s="173"/>
      <c r="DC9" s="173"/>
      <c r="DD9" s="173"/>
      <c r="DE9" s="173"/>
      <c r="DF9" s="173"/>
      <c r="DG9" s="173"/>
      <c r="DH9" s="173"/>
      <c r="DI9" s="173"/>
      <c r="DJ9" s="173"/>
      <c r="DK9" s="173"/>
      <c r="DL9" s="173"/>
      <c r="DM9" s="173"/>
      <c r="DN9" s="173"/>
      <c r="DO9" s="173"/>
      <c r="DP9" s="173"/>
      <c r="DQ9" s="173"/>
      <c r="DR9" s="173"/>
      <c r="DS9" s="173"/>
      <c r="DT9" s="173"/>
      <c r="DU9" s="173"/>
      <c r="DV9" s="173"/>
      <c r="DW9" s="173"/>
      <c r="DX9" s="173"/>
      <c r="DY9" s="173"/>
      <c r="DZ9" s="173"/>
      <c r="EA9" s="173"/>
      <c r="EB9" s="173"/>
      <c r="EC9" s="173"/>
      <c r="ED9" s="173"/>
      <c r="EE9" s="173"/>
      <c r="EF9" s="173"/>
      <c r="EG9" s="173"/>
      <c r="EH9" s="173"/>
      <c r="EI9" s="173"/>
      <c r="EJ9" s="173"/>
      <c r="EK9" s="173"/>
      <c r="EL9" s="173"/>
      <c r="EM9" s="173"/>
      <c r="EN9" s="173"/>
      <c r="EO9" s="173"/>
      <c r="EP9" s="173"/>
      <c r="EQ9" s="173"/>
      <c r="ER9" s="173"/>
      <c r="ES9" s="173"/>
      <c r="ET9" s="173"/>
      <c r="EU9" s="173"/>
      <c r="EV9" s="173"/>
      <c r="EW9" s="173"/>
      <c r="EX9" s="173"/>
      <c r="EY9" s="173"/>
      <c r="EZ9" s="173"/>
      <c r="FA9" s="173"/>
      <c r="FB9" s="173"/>
      <c r="FC9" s="173"/>
      <c r="FD9" s="173"/>
      <c r="FE9" s="173"/>
      <c r="FF9" s="173"/>
      <c r="FG9" s="173"/>
      <c r="FH9" s="173"/>
      <c r="FI9" s="173"/>
      <c r="FJ9" s="173"/>
      <c r="FK9" s="173"/>
      <c r="FL9" s="173"/>
      <c r="FM9" s="173"/>
      <c r="FN9" s="173"/>
      <c r="FO9" s="173"/>
      <c r="FP9" s="173"/>
      <c r="FQ9" s="173"/>
      <c r="FR9" s="173"/>
      <c r="FS9" s="173"/>
      <c r="FT9" s="173"/>
      <c r="FU9" s="173"/>
      <c r="FV9" s="173"/>
      <c r="FW9" s="173"/>
      <c r="FX9" s="173"/>
      <c r="FY9" s="173"/>
      <c r="FZ9" s="173"/>
      <c r="GA9" s="173"/>
      <c r="GB9" s="173"/>
      <c r="GC9" s="173"/>
      <c r="GD9" s="173"/>
      <c r="GE9" s="173"/>
      <c r="GF9" s="173"/>
      <c r="GG9" s="173"/>
      <c r="GH9" s="173"/>
      <c r="GI9" s="173"/>
      <c r="GJ9" s="173"/>
      <c r="GK9" s="173"/>
      <c r="GL9" s="173"/>
      <c r="GM9" s="173"/>
      <c r="GN9" s="173"/>
      <c r="GO9" s="173"/>
      <c r="GP9" s="173"/>
      <c r="GQ9" s="173"/>
      <c r="GR9" s="173"/>
      <c r="GS9" s="173"/>
      <c r="GT9" s="173"/>
      <c r="GU9" s="173"/>
      <c r="GV9" s="173"/>
      <c r="GW9" s="173"/>
      <c r="GX9" s="173"/>
      <c r="GY9" s="173"/>
      <c r="GZ9" s="173"/>
      <c r="HA9" s="173"/>
      <c r="HB9" s="173"/>
      <c r="HC9" s="173"/>
      <c r="HD9" s="173"/>
      <c r="HE9" s="173"/>
      <c r="HF9" s="173"/>
      <c r="HG9" s="173"/>
      <c r="HH9" s="173"/>
      <c r="HI9" s="173"/>
      <c r="HJ9" s="173"/>
      <c r="HK9" s="173"/>
      <c r="HL9" s="173"/>
      <c r="HM9" s="173"/>
      <c r="HN9" s="173"/>
      <c r="HO9" s="173"/>
      <c r="HP9" s="173"/>
      <c r="HQ9" s="173"/>
      <c r="HR9" s="173"/>
      <c r="HS9" s="173"/>
      <c r="HT9" s="173"/>
      <c r="HU9" s="173"/>
      <c r="HV9" s="173"/>
      <c r="HW9" s="173"/>
      <c r="HX9" s="173"/>
      <c r="HY9" s="173"/>
      <c r="HZ9" s="173"/>
      <c r="IA9" s="173"/>
      <c r="IB9" s="173"/>
      <c r="IC9" s="173"/>
      <c r="ID9" s="173"/>
      <c r="IE9" s="173"/>
      <c r="IF9" s="173"/>
      <c r="IG9" s="173"/>
      <c r="IH9" s="173"/>
      <c r="II9" s="173"/>
      <c r="IJ9" s="173"/>
      <c r="IK9" s="173"/>
      <c r="IL9" s="173"/>
      <c r="IM9" s="173"/>
      <c r="IN9" s="173"/>
      <c r="IO9" s="173"/>
      <c r="IP9" s="173"/>
      <c r="IQ9" s="173"/>
      <c r="IR9" s="173"/>
      <c r="IS9" s="173"/>
      <c r="IT9" s="173"/>
      <c r="IU9" s="173"/>
    </row>
    <row r="10" spans="1:255" s="3" customFormat="1" ht="21.75" customHeight="1">
      <c r="A10" s="178" t="s">
        <v>55</v>
      </c>
      <c r="B10" s="95">
        <f>B5+B6+B7</f>
        <v>430</v>
      </c>
      <c r="C10" s="186">
        <v>430</v>
      </c>
      <c r="D10" s="186">
        <f>D7+D6+D5</f>
        <v>163</v>
      </c>
      <c r="E10" s="135">
        <f t="shared" si="0"/>
        <v>-6.321839080459771</v>
      </c>
      <c r="F10" s="173">
        <v>174</v>
      </c>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BZ10" s="173"/>
      <c r="CA10" s="173"/>
      <c r="CB10" s="173"/>
      <c r="CC10" s="173"/>
      <c r="CD10" s="173"/>
      <c r="CE10" s="173"/>
      <c r="CF10" s="173"/>
      <c r="CG10" s="173"/>
      <c r="CH10" s="173"/>
      <c r="CI10" s="173"/>
      <c r="CJ10" s="173"/>
      <c r="CK10" s="173"/>
      <c r="CL10" s="173"/>
      <c r="CM10" s="173"/>
      <c r="CN10" s="173"/>
      <c r="CO10" s="173"/>
      <c r="CP10" s="173"/>
      <c r="CQ10" s="173"/>
      <c r="CR10" s="173"/>
      <c r="CS10" s="173"/>
      <c r="CT10" s="173"/>
      <c r="CU10" s="173"/>
      <c r="CV10" s="173"/>
      <c r="CW10" s="173"/>
      <c r="CX10" s="173"/>
      <c r="CY10" s="173"/>
      <c r="CZ10" s="173"/>
      <c r="DA10" s="173"/>
      <c r="DB10" s="173"/>
      <c r="DC10" s="173"/>
      <c r="DD10" s="173"/>
      <c r="DE10" s="173"/>
      <c r="DF10" s="173"/>
      <c r="DG10" s="173"/>
      <c r="DH10" s="173"/>
      <c r="DI10" s="173"/>
      <c r="DJ10" s="173"/>
      <c r="DK10" s="173"/>
      <c r="DL10" s="173"/>
      <c r="DM10" s="173"/>
      <c r="DN10" s="173"/>
      <c r="DO10" s="173"/>
      <c r="DP10" s="173"/>
      <c r="DQ10" s="173"/>
      <c r="DR10" s="173"/>
      <c r="DS10" s="173"/>
      <c r="DT10" s="173"/>
      <c r="DU10" s="173"/>
      <c r="DV10" s="173"/>
      <c r="DW10" s="173"/>
      <c r="DX10" s="173"/>
      <c r="DY10" s="173"/>
      <c r="DZ10" s="173"/>
      <c r="EA10" s="173"/>
      <c r="EB10" s="173"/>
      <c r="EC10" s="173"/>
      <c r="ED10" s="173"/>
      <c r="EE10" s="173"/>
      <c r="EF10" s="173"/>
      <c r="EG10" s="173"/>
      <c r="EH10" s="173"/>
      <c r="EI10" s="173"/>
      <c r="EJ10" s="173"/>
      <c r="EK10" s="173"/>
      <c r="EL10" s="173"/>
      <c r="EM10" s="173"/>
      <c r="EN10" s="173"/>
      <c r="EO10" s="173"/>
      <c r="EP10" s="173"/>
      <c r="EQ10" s="173"/>
      <c r="ER10" s="173"/>
      <c r="ES10" s="173"/>
      <c r="ET10" s="173"/>
      <c r="EU10" s="173"/>
      <c r="EV10" s="173"/>
      <c r="EW10" s="173"/>
      <c r="EX10" s="173"/>
      <c r="EY10" s="173"/>
      <c r="EZ10" s="173"/>
      <c r="FA10" s="173"/>
      <c r="FB10" s="173"/>
      <c r="FC10" s="173"/>
      <c r="FD10" s="173"/>
      <c r="FE10" s="173"/>
      <c r="FF10" s="173"/>
      <c r="FG10" s="173"/>
      <c r="FH10" s="173"/>
      <c r="FI10" s="173"/>
      <c r="FJ10" s="173"/>
      <c r="FK10" s="173"/>
      <c r="FL10" s="173"/>
      <c r="FM10" s="173"/>
      <c r="FN10" s="173"/>
      <c r="FO10" s="173"/>
      <c r="FP10" s="173"/>
      <c r="FQ10" s="173"/>
      <c r="FR10" s="173"/>
      <c r="FS10" s="173"/>
      <c r="FT10" s="173"/>
      <c r="FU10" s="173"/>
      <c r="FV10" s="173"/>
      <c r="FW10" s="173"/>
      <c r="FX10" s="173"/>
      <c r="FY10" s="173"/>
      <c r="FZ10" s="173"/>
      <c r="GA10" s="173"/>
      <c r="GB10" s="173"/>
      <c r="GC10" s="173"/>
      <c r="GD10" s="173"/>
      <c r="GE10" s="173"/>
      <c r="GF10" s="173"/>
      <c r="GG10" s="173"/>
      <c r="GH10" s="173"/>
      <c r="GI10" s="173"/>
      <c r="GJ10" s="173"/>
      <c r="GK10" s="173"/>
      <c r="GL10" s="173"/>
      <c r="GM10" s="173"/>
      <c r="GN10" s="173"/>
      <c r="GO10" s="173"/>
      <c r="GP10" s="173"/>
      <c r="GQ10" s="173"/>
      <c r="GR10" s="173"/>
      <c r="GS10" s="173"/>
      <c r="GT10" s="173"/>
      <c r="GU10" s="173"/>
      <c r="GV10" s="173"/>
      <c r="GW10" s="173"/>
      <c r="GX10" s="173"/>
      <c r="GY10" s="173"/>
      <c r="GZ10" s="173"/>
      <c r="HA10" s="173"/>
      <c r="HB10" s="173"/>
      <c r="HC10" s="173"/>
      <c r="HD10" s="173"/>
      <c r="HE10" s="173"/>
      <c r="HF10" s="173"/>
      <c r="HG10" s="173"/>
      <c r="HH10" s="173"/>
      <c r="HI10" s="173"/>
      <c r="HJ10" s="173"/>
      <c r="HK10" s="173"/>
      <c r="HL10" s="173"/>
      <c r="HM10" s="173"/>
      <c r="HN10" s="173"/>
      <c r="HO10" s="173"/>
      <c r="HP10" s="173"/>
      <c r="HQ10" s="173"/>
      <c r="HR10" s="173"/>
      <c r="HS10" s="173"/>
      <c r="HT10" s="173"/>
      <c r="HU10" s="173"/>
      <c r="HV10" s="173"/>
      <c r="HW10" s="173"/>
      <c r="HX10" s="173"/>
      <c r="HY10" s="173"/>
      <c r="HZ10" s="173"/>
      <c r="IA10" s="173"/>
      <c r="IB10" s="173"/>
      <c r="IC10" s="173"/>
      <c r="ID10" s="173"/>
      <c r="IE10" s="173"/>
      <c r="IF10" s="173"/>
      <c r="IG10" s="173"/>
      <c r="IH10" s="173"/>
      <c r="II10" s="173"/>
      <c r="IJ10" s="173"/>
      <c r="IK10" s="173"/>
      <c r="IL10" s="173"/>
      <c r="IM10" s="173"/>
      <c r="IN10" s="173"/>
      <c r="IO10" s="173"/>
      <c r="IP10" s="173"/>
      <c r="IQ10" s="173"/>
      <c r="IR10" s="173"/>
      <c r="IS10" s="173"/>
      <c r="IT10" s="173"/>
      <c r="IU10" s="173"/>
    </row>
    <row r="11" spans="1:255" s="3" customFormat="1" ht="10.5" customHeight="1">
      <c r="A11" s="173"/>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3"/>
      <c r="CH11" s="173"/>
      <c r="CI11" s="173"/>
      <c r="CJ11" s="173"/>
      <c r="CK11" s="173"/>
      <c r="CL11" s="173"/>
      <c r="CM11" s="173"/>
      <c r="CN11" s="173"/>
      <c r="CO11" s="173"/>
      <c r="CP11" s="173"/>
      <c r="CQ11" s="173"/>
      <c r="CR11" s="173"/>
      <c r="CS11" s="173"/>
      <c r="CT11" s="173"/>
      <c r="CU11" s="173"/>
      <c r="CV11" s="173"/>
      <c r="CW11" s="173"/>
      <c r="CX11" s="173"/>
      <c r="CY11" s="173"/>
      <c r="CZ11" s="173"/>
      <c r="DA11" s="173"/>
      <c r="DB11" s="173"/>
      <c r="DC11" s="173"/>
      <c r="DD11" s="173"/>
      <c r="DE11" s="173"/>
      <c r="DF11" s="173"/>
      <c r="DG11" s="173"/>
      <c r="DH11" s="173"/>
      <c r="DI11" s="173"/>
      <c r="DJ11" s="173"/>
      <c r="DK11" s="173"/>
      <c r="DL11" s="173"/>
      <c r="DM11" s="173"/>
      <c r="DN11" s="173"/>
      <c r="DO11" s="173"/>
      <c r="DP11" s="173"/>
      <c r="DQ11" s="173"/>
      <c r="DR11" s="173"/>
      <c r="DS11" s="173"/>
      <c r="DT11" s="173"/>
      <c r="DU11" s="173"/>
      <c r="DV11" s="173"/>
      <c r="DW11" s="173"/>
      <c r="DX11" s="173"/>
      <c r="DY11" s="173"/>
      <c r="DZ11" s="173"/>
      <c r="EA11" s="173"/>
      <c r="EB11" s="173"/>
      <c r="EC11" s="173"/>
      <c r="ED11" s="173"/>
      <c r="EE11" s="173"/>
      <c r="EF11" s="173"/>
      <c r="EG11" s="173"/>
      <c r="EH11" s="173"/>
      <c r="EI11" s="173"/>
      <c r="EJ11" s="173"/>
      <c r="EK11" s="173"/>
      <c r="EL11" s="173"/>
      <c r="EM11" s="173"/>
      <c r="EN11" s="173"/>
      <c r="EO11" s="173"/>
      <c r="EP11" s="173"/>
      <c r="EQ11" s="173"/>
      <c r="ER11" s="173"/>
      <c r="ES11" s="173"/>
      <c r="ET11" s="173"/>
      <c r="EU11" s="173"/>
      <c r="EV11" s="173"/>
      <c r="EW11" s="173"/>
      <c r="EX11" s="173"/>
      <c r="EY11" s="173"/>
      <c r="EZ11" s="173"/>
      <c r="FA11" s="173"/>
      <c r="FB11" s="173"/>
      <c r="FC11" s="173"/>
      <c r="FD11" s="173"/>
      <c r="FE11" s="173"/>
      <c r="FF11" s="173"/>
      <c r="FG11" s="173"/>
      <c r="FH11" s="173"/>
      <c r="FI11" s="173"/>
      <c r="FJ11" s="173"/>
      <c r="FK11" s="173"/>
      <c r="FL11" s="173"/>
      <c r="FM11" s="173"/>
      <c r="FN11" s="173"/>
      <c r="FO11" s="173"/>
      <c r="FP11" s="173"/>
      <c r="FQ11" s="173"/>
      <c r="FR11" s="173"/>
      <c r="FS11" s="173"/>
      <c r="FT11" s="173"/>
      <c r="FU11" s="173"/>
      <c r="FV11" s="173"/>
      <c r="FW11" s="173"/>
      <c r="FX11" s="173"/>
      <c r="FY11" s="173"/>
      <c r="FZ11" s="173"/>
      <c r="GA11" s="173"/>
      <c r="GB11" s="173"/>
      <c r="GC11" s="173"/>
      <c r="GD11" s="173"/>
      <c r="GE11" s="173"/>
      <c r="GF11" s="173"/>
      <c r="GG11" s="173"/>
      <c r="GH11" s="173"/>
      <c r="GI11" s="173"/>
      <c r="GJ11" s="173"/>
      <c r="GK11" s="173"/>
      <c r="GL11" s="173"/>
      <c r="GM11" s="173"/>
      <c r="GN11" s="173"/>
      <c r="GO11" s="173"/>
      <c r="GP11" s="173"/>
      <c r="GQ11" s="173"/>
      <c r="GR11" s="173"/>
      <c r="GS11" s="173"/>
      <c r="GT11" s="173"/>
      <c r="GU11" s="173"/>
      <c r="GV11" s="173"/>
      <c r="GW11" s="173"/>
      <c r="GX11" s="173"/>
      <c r="GY11" s="173"/>
      <c r="GZ11" s="173"/>
      <c r="HA11" s="173"/>
      <c r="HB11" s="173"/>
      <c r="HC11" s="173"/>
      <c r="HD11" s="173"/>
      <c r="HE11" s="173"/>
      <c r="HF11" s="173"/>
      <c r="HG11" s="173"/>
      <c r="HH11" s="173"/>
      <c r="HI11" s="173"/>
      <c r="HJ11" s="173"/>
      <c r="HK11" s="173"/>
      <c r="HL11" s="173"/>
      <c r="HM11" s="173"/>
      <c r="HN11" s="173"/>
      <c r="HO11" s="173"/>
      <c r="HP11" s="173"/>
      <c r="HQ11" s="173"/>
      <c r="HR11" s="173"/>
      <c r="HS11" s="173"/>
      <c r="HT11" s="173"/>
      <c r="HU11" s="173"/>
      <c r="HV11" s="173"/>
      <c r="HW11" s="173"/>
      <c r="HX11" s="173"/>
      <c r="HY11" s="173"/>
      <c r="HZ11" s="173"/>
      <c r="IA11" s="173"/>
      <c r="IB11" s="173"/>
      <c r="IC11" s="173"/>
      <c r="ID11" s="173"/>
      <c r="IE11" s="173"/>
      <c r="IF11" s="173"/>
      <c r="IG11" s="173"/>
      <c r="IH11" s="173"/>
      <c r="II11" s="173"/>
      <c r="IJ11" s="173"/>
      <c r="IK11" s="173"/>
      <c r="IL11" s="173"/>
      <c r="IM11" s="173"/>
      <c r="IN11" s="173"/>
      <c r="IO11" s="173"/>
      <c r="IP11" s="173"/>
      <c r="IQ11" s="173"/>
      <c r="IR11" s="173"/>
      <c r="IS11" s="173"/>
      <c r="IT11" s="173"/>
      <c r="IU11" s="173"/>
    </row>
    <row r="12" spans="1:255" s="3" customFormat="1" ht="114.75" customHeight="1">
      <c r="A12" s="187" t="s">
        <v>1503</v>
      </c>
      <c r="B12" s="187"/>
      <c r="C12" s="187"/>
      <c r="D12" s="187"/>
      <c r="E12" s="187"/>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173"/>
      <c r="CF12" s="173"/>
      <c r="CG12" s="173"/>
      <c r="CH12" s="173"/>
      <c r="CI12" s="173"/>
      <c r="CJ12" s="173"/>
      <c r="CK12" s="173"/>
      <c r="CL12" s="173"/>
      <c r="CM12" s="173"/>
      <c r="CN12" s="173"/>
      <c r="CO12" s="173"/>
      <c r="CP12" s="173"/>
      <c r="CQ12" s="173"/>
      <c r="CR12" s="173"/>
      <c r="CS12" s="173"/>
      <c r="CT12" s="173"/>
      <c r="CU12" s="173"/>
      <c r="CV12" s="173"/>
      <c r="CW12" s="173"/>
      <c r="CX12" s="173"/>
      <c r="CY12" s="173"/>
      <c r="CZ12" s="173"/>
      <c r="DA12" s="173"/>
      <c r="DB12" s="173"/>
      <c r="DC12" s="173"/>
      <c r="DD12" s="173"/>
      <c r="DE12" s="173"/>
      <c r="DF12" s="173"/>
      <c r="DG12" s="173"/>
      <c r="DH12" s="173"/>
      <c r="DI12" s="173"/>
      <c r="DJ12" s="173"/>
      <c r="DK12" s="173"/>
      <c r="DL12" s="173"/>
      <c r="DM12" s="173"/>
      <c r="DN12" s="173"/>
      <c r="DO12" s="173"/>
      <c r="DP12" s="173"/>
      <c r="DQ12" s="173"/>
      <c r="DR12" s="173"/>
      <c r="DS12" s="173"/>
      <c r="DT12" s="173"/>
      <c r="DU12" s="173"/>
      <c r="DV12" s="173"/>
      <c r="DW12" s="173"/>
      <c r="DX12" s="173"/>
      <c r="DY12" s="173"/>
      <c r="DZ12" s="173"/>
      <c r="EA12" s="173"/>
      <c r="EB12" s="173"/>
      <c r="EC12" s="173"/>
      <c r="ED12" s="173"/>
      <c r="EE12" s="173"/>
      <c r="EF12" s="173"/>
      <c r="EG12" s="173"/>
      <c r="EH12" s="173"/>
      <c r="EI12" s="173"/>
      <c r="EJ12" s="173"/>
      <c r="EK12" s="173"/>
      <c r="EL12" s="173"/>
      <c r="EM12" s="173"/>
      <c r="EN12" s="173"/>
      <c r="EO12" s="173"/>
      <c r="EP12" s="173"/>
      <c r="EQ12" s="173"/>
      <c r="ER12" s="173"/>
      <c r="ES12" s="173"/>
      <c r="ET12" s="173"/>
      <c r="EU12" s="173"/>
      <c r="EV12" s="173"/>
      <c r="EW12" s="173"/>
      <c r="EX12" s="173"/>
      <c r="EY12" s="173"/>
      <c r="EZ12" s="173"/>
      <c r="FA12" s="173"/>
      <c r="FB12" s="173"/>
      <c r="FC12" s="173"/>
      <c r="FD12" s="173"/>
      <c r="FE12" s="173"/>
      <c r="FF12" s="173"/>
      <c r="FG12" s="173"/>
      <c r="FH12" s="173"/>
      <c r="FI12" s="173"/>
      <c r="FJ12" s="173"/>
      <c r="FK12" s="173"/>
      <c r="FL12" s="173"/>
      <c r="FM12" s="173"/>
      <c r="FN12" s="173"/>
      <c r="FO12" s="173"/>
      <c r="FP12" s="173"/>
      <c r="FQ12" s="173"/>
      <c r="FR12" s="173"/>
      <c r="FS12" s="173"/>
      <c r="FT12" s="173"/>
      <c r="FU12" s="173"/>
      <c r="FV12" s="173"/>
      <c r="FW12" s="173"/>
      <c r="FX12" s="173"/>
      <c r="FY12" s="173"/>
      <c r="FZ12" s="173"/>
      <c r="GA12" s="173"/>
      <c r="GB12" s="173"/>
      <c r="GC12" s="173"/>
      <c r="GD12" s="173"/>
      <c r="GE12" s="173"/>
      <c r="GF12" s="173"/>
      <c r="GG12" s="173"/>
      <c r="GH12" s="173"/>
      <c r="GI12" s="173"/>
      <c r="GJ12" s="173"/>
      <c r="GK12" s="173"/>
      <c r="GL12" s="173"/>
      <c r="GM12" s="173"/>
      <c r="GN12" s="173"/>
      <c r="GO12" s="173"/>
      <c r="GP12" s="173"/>
      <c r="GQ12" s="173"/>
      <c r="GR12" s="173"/>
      <c r="GS12" s="173"/>
      <c r="GT12" s="173"/>
      <c r="GU12" s="173"/>
      <c r="GV12" s="173"/>
      <c r="GW12" s="173"/>
      <c r="GX12" s="173"/>
      <c r="GY12" s="173"/>
      <c r="GZ12" s="173"/>
      <c r="HA12" s="173"/>
      <c r="HB12" s="173"/>
      <c r="HC12" s="173"/>
      <c r="HD12" s="173"/>
      <c r="HE12" s="173"/>
      <c r="HF12" s="173"/>
      <c r="HG12" s="173"/>
      <c r="HH12" s="173"/>
      <c r="HI12" s="173"/>
      <c r="HJ12" s="173"/>
      <c r="HK12" s="173"/>
      <c r="HL12" s="173"/>
      <c r="HM12" s="173"/>
      <c r="HN12" s="173"/>
      <c r="HO12" s="173"/>
      <c r="HP12" s="173"/>
      <c r="HQ12" s="173"/>
      <c r="HR12" s="173"/>
      <c r="HS12" s="173"/>
      <c r="HT12" s="173"/>
      <c r="HU12" s="173"/>
      <c r="HV12" s="173"/>
      <c r="HW12" s="173"/>
      <c r="HX12" s="173"/>
      <c r="HY12" s="173"/>
      <c r="HZ12" s="173"/>
      <c r="IA12" s="173"/>
      <c r="IB12" s="173"/>
      <c r="IC12" s="173"/>
      <c r="ID12" s="173"/>
      <c r="IE12" s="173"/>
      <c r="IF12" s="173"/>
      <c r="IG12" s="173"/>
      <c r="IH12" s="173"/>
      <c r="II12" s="173"/>
      <c r="IJ12" s="173"/>
      <c r="IK12" s="173"/>
      <c r="IL12" s="173"/>
      <c r="IM12" s="173"/>
      <c r="IN12" s="173"/>
      <c r="IO12" s="173"/>
      <c r="IP12" s="173"/>
      <c r="IQ12" s="173"/>
      <c r="IR12" s="173"/>
      <c r="IS12" s="173"/>
      <c r="IT12" s="173"/>
      <c r="IU12" s="173"/>
    </row>
    <row r="13" spans="1:255" s="3" customFormat="1" ht="14.25">
      <c r="A13" s="173"/>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c r="BY13" s="173"/>
      <c r="BZ13" s="173"/>
      <c r="CA13" s="173"/>
      <c r="CB13" s="173"/>
      <c r="CC13" s="173"/>
      <c r="CD13" s="173"/>
      <c r="CE13" s="173"/>
      <c r="CF13" s="173"/>
      <c r="CG13" s="173"/>
      <c r="CH13" s="173"/>
      <c r="CI13" s="173"/>
      <c r="CJ13" s="173"/>
      <c r="CK13" s="173"/>
      <c r="CL13" s="173"/>
      <c r="CM13" s="173"/>
      <c r="CN13" s="173"/>
      <c r="CO13" s="173"/>
      <c r="CP13" s="173"/>
      <c r="CQ13" s="173"/>
      <c r="CR13" s="173"/>
      <c r="CS13" s="173"/>
      <c r="CT13" s="173"/>
      <c r="CU13" s="173"/>
      <c r="CV13" s="173"/>
      <c r="CW13" s="173"/>
      <c r="CX13" s="173"/>
      <c r="CY13" s="173"/>
      <c r="CZ13" s="173"/>
      <c r="DA13" s="173"/>
      <c r="DB13" s="173"/>
      <c r="DC13" s="173"/>
      <c r="DD13" s="173"/>
      <c r="DE13" s="173"/>
      <c r="DF13" s="173"/>
      <c r="DG13" s="173"/>
      <c r="DH13" s="173"/>
      <c r="DI13" s="173"/>
      <c r="DJ13" s="173"/>
      <c r="DK13" s="173"/>
      <c r="DL13" s="173"/>
      <c r="DM13" s="173"/>
      <c r="DN13" s="173"/>
      <c r="DO13" s="173"/>
      <c r="DP13" s="173"/>
      <c r="DQ13" s="173"/>
      <c r="DR13" s="173"/>
      <c r="DS13" s="173"/>
      <c r="DT13" s="173"/>
      <c r="DU13" s="173"/>
      <c r="DV13" s="173"/>
      <c r="DW13" s="173"/>
      <c r="DX13" s="173"/>
      <c r="DY13" s="173"/>
      <c r="DZ13" s="173"/>
      <c r="EA13" s="173"/>
      <c r="EB13" s="173"/>
      <c r="EC13" s="173"/>
      <c r="ED13" s="173"/>
      <c r="EE13" s="173"/>
      <c r="EF13" s="173"/>
      <c r="EG13" s="173"/>
      <c r="EH13" s="173"/>
      <c r="EI13" s="173"/>
      <c r="EJ13" s="173"/>
      <c r="EK13" s="173"/>
      <c r="EL13" s="173"/>
      <c r="EM13" s="173"/>
      <c r="EN13" s="173"/>
      <c r="EO13" s="173"/>
      <c r="EP13" s="173"/>
      <c r="EQ13" s="173"/>
      <c r="ER13" s="173"/>
      <c r="ES13" s="173"/>
      <c r="ET13" s="173"/>
      <c r="EU13" s="173"/>
      <c r="EV13" s="173"/>
      <c r="EW13" s="173"/>
      <c r="EX13" s="173"/>
      <c r="EY13" s="173"/>
      <c r="EZ13" s="173"/>
      <c r="FA13" s="173"/>
      <c r="FB13" s="173"/>
      <c r="FC13" s="173"/>
      <c r="FD13" s="173"/>
      <c r="FE13" s="173"/>
      <c r="FF13" s="173"/>
      <c r="FG13" s="173"/>
      <c r="FH13" s="173"/>
      <c r="FI13" s="173"/>
      <c r="FJ13" s="173"/>
      <c r="FK13" s="173"/>
      <c r="FL13" s="173"/>
      <c r="FM13" s="173"/>
      <c r="FN13" s="173"/>
      <c r="FO13" s="173"/>
      <c r="FP13" s="173"/>
      <c r="FQ13" s="173"/>
      <c r="FR13" s="173"/>
      <c r="FS13" s="173"/>
      <c r="FT13" s="173"/>
      <c r="FU13" s="173"/>
      <c r="FV13" s="173"/>
      <c r="FW13" s="173"/>
      <c r="FX13" s="173"/>
      <c r="FY13" s="173"/>
      <c r="FZ13" s="173"/>
      <c r="GA13" s="173"/>
      <c r="GB13" s="173"/>
      <c r="GC13" s="173"/>
      <c r="GD13" s="173"/>
      <c r="GE13" s="173"/>
      <c r="GF13" s="173"/>
      <c r="GG13" s="173"/>
      <c r="GH13" s="173"/>
      <c r="GI13" s="173"/>
      <c r="GJ13" s="173"/>
      <c r="GK13" s="173"/>
      <c r="GL13" s="173"/>
      <c r="GM13" s="173"/>
      <c r="GN13" s="173"/>
      <c r="GO13" s="173"/>
      <c r="GP13" s="173"/>
      <c r="GQ13" s="173"/>
      <c r="GR13" s="173"/>
      <c r="GS13" s="173"/>
      <c r="GT13" s="173"/>
      <c r="GU13" s="173"/>
      <c r="GV13" s="173"/>
      <c r="GW13" s="173"/>
      <c r="GX13" s="173"/>
      <c r="GY13" s="173"/>
      <c r="GZ13" s="173"/>
      <c r="HA13" s="173"/>
      <c r="HB13" s="173"/>
      <c r="HC13" s="173"/>
      <c r="HD13" s="173"/>
      <c r="HE13" s="173"/>
      <c r="HF13" s="173"/>
      <c r="HG13" s="173"/>
      <c r="HH13" s="173"/>
      <c r="HI13" s="173"/>
      <c r="HJ13" s="173"/>
      <c r="HK13" s="173"/>
      <c r="HL13" s="173"/>
      <c r="HM13" s="173"/>
      <c r="HN13" s="173"/>
      <c r="HO13" s="173"/>
      <c r="HP13" s="173"/>
      <c r="HQ13" s="173"/>
      <c r="HR13" s="173"/>
      <c r="HS13" s="173"/>
      <c r="HT13" s="173"/>
      <c r="HU13" s="173"/>
      <c r="HV13" s="173"/>
      <c r="HW13" s="173"/>
      <c r="HX13" s="173"/>
      <c r="HY13" s="173"/>
      <c r="HZ13" s="173"/>
      <c r="IA13" s="173"/>
      <c r="IB13" s="173"/>
      <c r="IC13" s="173"/>
      <c r="ID13" s="173"/>
      <c r="IE13" s="173"/>
      <c r="IF13" s="173"/>
      <c r="IG13" s="173"/>
      <c r="IH13" s="173"/>
      <c r="II13" s="173"/>
      <c r="IJ13" s="173"/>
      <c r="IK13" s="173"/>
      <c r="IL13" s="173"/>
      <c r="IM13" s="173"/>
      <c r="IN13" s="173"/>
      <c r="IO13" s="173"/>
      <c r="IP13" s="173"/>
      <c r="IQ13" s="173"/>
      <c r="IR13" s="173"/>
      <c r="IS13" s="173"/>
      <c r="IT13" s="173"/>
      <c r="IU13" s="173"/>
    </row>
    <row r="14" spans="1:255" s="3" customFormat="1" ht="14.25">
      <c r="A14" s="173"/>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173"/>
      <c r="DN14" s="173"/>
      <c r="DO14" s="173"/>
      <c r="DP14" s="173"/>
      <c r="DQ14" s="173"/>
      <c r="DR14" s="173"/>
      <c r="DS14" s="173"/>
      <c r="DT14" s="173"/>
      <c r="DU14" s="173"/>
      <c r="DV14" s="173"/>
      <c r="DW14" s="173"/>
      <c r="DX14" s="173"/>
      <c r="DY14" s="173"/>
      <c r="DZ14" s="173"/>
      <c r="EA14" s="173"/>
      <c r="EB14" s="173"/>
      <c r="EC14" s="173"/>
      <c r="ED14" s="173"/>
      <c r="EE14" s="173"/>
      <c r="EF14" s="173"/>
      <c r="EG14" s="173"/>
      <c r="EH14" s="173"/>
      <c r="EI14" s="173"/>
      <c r="EJ14" s="173"/>
      <c r="EK14" s="173"/>
      <c r="EL14" s="173"/>
      <c r="EM14" s="173"/>
      <c r="EN14" s="173"/>
      <c r="EO14" s="173"/>
      <c r="EP14" s="173"/>
      <c r="EQ14" s="173"/>
      <c r="ER14" s="173"/>
      <c r="ES14" s="173"/>
      <c r="ET14" s="173"/>
      <c r="EU14" s="173"/>
      <c r="EV14" s="173"/>
      <c r="EW14" s="173"/>
      <c r="EX14" s="173"/>
      <c r="EY14" s="173"/>
      <c r="EZ14" s="173"/>
      <c r="FA14" s="173"/>
      <c r="FB14" s="173"/>
      <c r="FC14" s="173"/>
      <c r="FD14" s="173"/>
      <c r="FE14" s="173"/>
      <c r="FF14" s="173"/>
      <c r="FG14" s="173"/>
      <c r="FH14" s="173"/>
      <c r="FI14" s="173"/>
      <c r="FJ14" s="173"/>
      <c r="FK14" s="173"/>
      <c r="FL14" s="173"/>
      <c r="FM14" s="173"/>
      <c r="FN14" s="173"/>
      <c r="FO14" s="173"/>
      <c r="FP14" s="173"/>
      <c r="FQ14" s="173"/>
      <c r="FR14" s="173"/>
      <c r="FS14" s="173"/>
      <c r="FT14" s="173"/>
      <c r="FU14" s="173"/>
      <c r="FV14" s="173"/>
      <c r="FW14" s="173"/>
      <c r="FX14" s="173"/>
      <c r="FY14" s="173"/>
      <c r="FZ14" s="173"/>
      <c r="GA14" s="173"/>
      <c r="GB14" s="173"/>
      <c r="GC14" s="173"/>
      <c r="GD14" s="173"/>
      <c r="GE14" s="173"/>
      <c r="GF14" s="173"/>
      <c r="GG14" s="173"/>
      <c r="GH14" s="173"/>
      <c r="GI14" s="173"/>
      <c r="GJ14" s="173"/>
      <c r="GK14" s="173"/>
      <c r="GL14" s="173"/>
      <c r="GM14" s="173"/>
      <c r="GN14" s="173"/>
      <c r="GO14" s="173"/>
      <c r="GP14" s="173"/>
      <c r="GQ14" s="173"/>
      <c r="GR14" s="173"/>
      <c r="GS14" s="173"/>
      <c r="GT14" s="173"/>
      <c r="GU14" s="173"/>
      <c r="GV14" s="173"/>
      <c r="GW14" s="173"/>
      <c r="GX14" s="173"/>
      <c r="GY14" s="173"/>
      <c r="GZ14" s="173"/>
      <c r="HA14" s="173"/>
      <c r="HB14" s="173"/>
      <c r="HC14" s="173"/>
      <c r="HD14" s="173"/>
      <c r="HE14" s="173"/>
      <c r="HF14" s="173"/>
      <c r="HG14" s="173"/>
      <c r="HH14" s="173"/>
      <c r="HI14" s="173"/>
      <c r="HJ14" s="173"/>
      <c r="HK14" s="173"/>
      <c r="HL14" s="173"/>
      <c r="HM14" s="173"/>
      <c r="HN14" s="173"/>
      <c r="HO14" s="173"/>
      <c r="HP14" s="173"/>
      <c r="HQ14" s="173"/>
      <c r="HR14" s="173"/>
      <c r="HS14" s="173"/>
      <c r="HT14" s="173"/>
      <c r="HU14" s="173"/>
      <c r="HV14" s="173"/>
      <c r="HW14" s="173"/>
      <c r="HX14" s="173"/>
      <c r="HY14" s="173"/>
      <c r="HZ14" s="173"/>
      <c r="IA14" s="173"/>
      <c r="IB14" s="173"/>
      <c r="IC14" s="173"/>
      <c r="ID14" s="173"/>
      <c r="IE14" s="173"/>
      <c r="IF14" s="173"/>
      <c r="IG14" s="173"/>
      <c r="IH14" s="173"/>
      <c r="II14" s="173"/>
      <c r="IJ14" s="173"/>
      <c r="IK14" s="173"/>
      <c r="IL14" s="173"/>
      <c r="IM14" s="173"/>
      <c r="IN14" s="173"/>
      <c r="IO14" s="173"/>
      <c r="IP14" s="173"/>
      <c r="IQ14" s="173"/>
      <c r="IR14" s="173"/>
      <c r="IS14" s="173"/>
      <c r="IT14" s="173"/>
      <c r="IU14" s="173"/>
    </row>
  </sheetData>
  <sheetProtection/>
  <mergeCells count="2">
    <mergeCell ref="A2:E2"/>
    <mergeCell ref="A12:E12"/>
  </mergeCells>
  <printOptions/>
  <pageMargins left="0.75" right="0.75" top="1" bottom="1" header="0.5111111111111111" footer="0.5111111111111111"/>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tabColor theme="0"/>
  </sheetPr>
  <dimension ref="A1:IP28"/>
  <sheetViews>
    <sheetView showZeros="0" zoomScaleSheetLayoutView="100" workbookViewId="0" topLeftCell="A1">
      <selection activeCell="D11" sqref="D11"/>
    </sheetView>
  </sheetViews>
  <sheetFormatPr defaultColWidth="9.00390625" defaultRowHeight="14.25"/>
  <cols>
    <col min="1" max="1" width="42.625" style="164" customWidth="1"/>
    <col min="2" max="2" width="23.25390625" style="164" customWidth="1"/>
    <col min="3" max="3" width="9.00390625" style="164" customWidth="1"/>
    <col min="4" max="4" width="11.625" style="164" customWidth="1"/>
    <col min="5" max="250" width="9.00390625" style="164" customWidth="1"/>
    <col min="251" max="255" width="9.00390625" style="3" customWidth="1"/>
  </cols>
  <sheetData>
    <row r="1" spans="1:250" s="77" customFormat="1" ht="24.75" customHeight="1">
      <c r="A1" s="165" t="s">
        <v>1504</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c r="FE1" s="164"/>
      <c r="FF1" s="164"/>
      <c r="FG1" s="164"/>
      <c r="FH1" s="164"/>
      <c r="FI1" s="164"/>
      <c r="FJ1" s="164"/>
      <c r="FK1" s="164"/>
      <c r="FL1" s="164"/>
      <c r="FM1" s="164"/>
      <c r="FN1" s="164"/>
      <c r="FO1" s="164"/>
      <c r="FP1" s="164"/>
      <c r="FQ1" s="164"/>
      <c r="FR1" s="164"/>
      <c r="FS1" s="164"/>
      <c r="FT1" s="164"/>
      <c r="FU1" s="164"/>
      <c r="FV1" s="164"/>
      <c r="FW1" s="164"/>
      <c r="FX1" s="164"/>
      <c r="FY1" s="164"/>
      <c r="FZ1" s="164"/>
      <c r="GA1" s="164"/>
      <c r="GB1" s="164"/>
      <c r="GC1" s="164"/>
      <c r="GD1" s="164"/>
      <c r="GE1" s="164"/>
      <c r="GF1" s="164"/>
      <c r="GG1" s="164"/>
      <c r="GH1" s="164"/>
      <c r="GI1" s="164"/>
      <c r="GJ1" s="164"/>
      <c r="GK1" s="164"/>
      <c r="GL1" s="164"/>
      <c r="GM1" s="164"/>
      <c r="GN1" s="164"/>
      <c r="GO1" s="164"/>
      <c r="GP1" s="164"/>
      <c r="GQ1" s="164"/>
      <c r="GR1" s="164"/>
      <c r="GS1" s="164"/>
      <c r="GT1" s="164"/>
      <c r="GU1" s="164"/>
      <c r="GV1" s="164"/>
      <c r="GW1" s="164"/>
      <c r="GX1" s="164"/>
      <c r="GY1" s="164"/>
      <c r="GZ1" s="164"/>
      <c r="HA1" s="164"/>
      <c r="HB1" s="164"/>
      <c r="HC1" s="164"/>
      <c r="HD1" s="164"/>
      <c r="HE1" s="164"/>
      <c r="HF1" s="164"/>
      <c r="HG1" s="164"/>
      <c r="HH1" s="164"/>
      <c r="HI1" s="164"/>
      <c r="HJ1" s="164"/>
      <c r="HK1" s="164"/>
      <c r="HL1" s="164"/>
      <c r="HM1" s="164"/>
      <c r="HN1" s="164"/>
      <c r="HO1" s="164"/>
      <c r="HP1" s="164"/>
      <c r="HQ1" s="164"/>
      <c r="HR1" s="164"/>
      <c r="HS1" s="164"/>
      <c r="HT1" s="164"/>
      <c r="HU1" s="164"/>
      <c r="HV1" s="164"/>
      <c r="HW1" s="164"/>
      <c r="HX1" s="164"/>
      <c r="HY1" s="164"/>
      <c r="HZ1" s="164"/>
      <c r="IA1" s="164"/>
      <c r="IB1" s="164"/>
      <c r="IC1" s="164"/>
      <c r="ID1" s="164"/>
      <c r="IE1" s="164"/>
      <c r="IF1" s="164"/>
      <c r="IG1" s="164"/>
      <c r="IH1" s="164"/>
      <c r="II1" s="164"/>
      <c r="IJ1" s="164"/>
      <c r="IK1" s="164"/>
      <c r="IL1" s="164"/>
      <c r="IM1" s="164"/>
      <c r="IN1" s="164"/>
      <c r="IO1" s="164"/>
      <c r="IP1" s="164"/>
    </row>
    <row r="2" spans="1:250" s="77" customFormat="1" ht="37.5" customHeight="1">
      <c r="A2" s="166" t="s">
        <v>1505</v>
      </c>
      <c r="B2" s="166"/>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c r="FF2" s="164"/>
      <c r="FG2" s="164"/>
      <c r="FH2" s="164"/>
      <c r="FI2" s="164"/>
      <c r="FJ2" s="164"/>
      <c r="FK2" s="164"/>
      <c r="FL2" s="164"/>
      <c r="FM2" s="164"/>
      <c r="FN2" s="164"/>
      <c r="FO2" s="164"/>
      <c r="FP2" s="164"/>
      <c r="FQ2" s="164"/>
      <c r="FR2" s="164"/>
      <c r="FS2" s="164"/>
      <c r="FT2" s="164"/>
      <c r="FU2" s="164"/>
      <c r="FV2" s="164"/>
      <c r="FW2" s="164"/>
      <c r="FX2" s="164"/>
      <c r="FY2" s="164"/>
      <c r="FZ2" s="164"/>
      <c r="GA2" s="164"/>
      <c r="GB2" s="164"/>
      <c r="GC2" s="164"/>
      <c r="GD2" s="164"/>
      <c r="GE2" s="164"/>
      <c r="GF2" s="164"/>
      <c r="GG2" s="164"/>
      <c r="GH2" s="164"/>
      <c r="GI2" s="164"/>
      <c r="GJ2" s="164"/>
      <c r="GK2" s="164"/>
      <c r="GL2" s="164"/>
      <c r="GM2" s="164"/>
      <c r="GN2" s="164"/>
      <c r="GO2" s="164"/>
      <c r="GP2" s="164"/>
      <c r="GQ2" s="164"/>
      <c r="GR2" s="164"/>
      <c r="GS2" s="164"/>
      <c r="GT2" s="164"/>
      <c r="GU2" s="164"/>
      <c r="GV2" s="164"/>
      <c r="GW2" s="164"/>
      <c r="GX2" s="164"/>
      <c r="GY2" s="164"/>
      <c r="GZ2" s="164"/>
      <c r="HA2" s="164"/>
      <c r="HB2" s="164"/>
      <c r="HC2" s="164"/>
      <c r="HD2" s="164"/>
      <c r="HE2" s="164"/>
      <c r="HF2" s="164"/>
      <c r="HG2" s="164"/>
      <c r="HH2" s="164"/>
      <c r="HI2" s="164"/>
      <c r="HJ2" s="164"/>
      <c r="HK2" s="164"/>
      <c r="HL2" s="164"/>
      <c r="HM2" s="164"/>
      <c r="HN2" s="164"/>
      <c r="HO2" s="164"/>
      <c r="HP2" s="164"/>
      <c r="HQ2" s="164"/>
      <c r="HR2" s="164"/>
      <c r="HS2" s="164"/>
      <c r="HT2" s="164"/>
      <c r="HU2" s="164"/>
      <c r="HV2" s="164"/>
      <c r="HW2" s="164"/>
      <c r="HX2" s="164"/>
      <c r="HY2" s="164"/>
      <c r="HZ2" s="164"/>
      <c r="IA2" s="164"/>
      <c r="IB2" s="164"/>
      <c r="IC2" s="164"/>
      <c r="ID2" s="164"/>
      <c r="IE2" s="164"/>
      <c r="IF2" s="164"/>
      <c r="IG2" s="164"/>
      <c r="IH2" s="164"/>
      <c r="II2" s="164"/>
      <c r="IJ2" s="164"/>
      <c r="IK2" s="164"/>
      <c r="IL2" s="164"/>
      <c r="IM2" s="164"/>
      <c r="IN2" s="164"/>
      <c r="IO2" s="164"/>
      <c r="IP2" s="164"/>
    </row>
    <row r="3" spans="1:2" s="164" customFormat="1" ht="24.75" customHeight="1">
      <c r="A3" s="167"/>
      <c r="B3" s="168" t="s">
        <v>5</v>
      </c>
    </row>
    <row r="4" spans="1:2" s="164" customFormat="1" ht="24.75" customHeight="1">
      <c r="A4" s="169" t="s">
        <v>362</v>
      </c>
      <c r="B4" s="169" t="s">
        <v>7</v>
      </c>
    </row>
    <row r="5" spans="1:2" s="164" customFormat="1" ht="36" customHeight="1">
      <c r="A5" s="170" t="s">
        <v>1506</v>
      </c>
      <c r="B5" s="86">
        <v>92165</v>
      </c>
    </row>
    <row r="6" spans="1:2" s="164" customFormat="1" ht="36" customHeight="1">
      <c r="A6" s="171" t="s">
        <v>1507</v>
      </c>
      <c r="B6" s="86">
        <v>174200</v>
      </c>
    </row>
    <row r="7" spans="1:2" s="164" customFormat="1" ht="36" customHeight="1">
      <c r="A7" s="171" t="s">
        <v>1508</v>
      </c>
      <c r="B7" s="86">
        <v>3600</v>
      </c>
    </row>
    <row r="8" spans="1:2" s="164" customFormat="1" ht="36" customHeight="1">
      <c r="A8" s="171" t="s">
        <v>1509</v>
      </c>
      <c r="B8" s="86">
        <v>3600</v>
      </c>
    </row>
    <row r="9" spans="1:2" s="164" customFormat="1" ht="36" customHeight="1">
      <c r="A9" s="170" t="s">
        <v>1510</v>
      </c>
      <c r="B9" s="86">
        <v>3367</v>
      </c>
    </row>
    <row r="10" s="164" customFormat="1" ht="24.75" customHeight="1"/>
    <row r="11" s="164" customFormat="1" ht="24.75" customHeight="1"/>
    <row r="12" s="164" customFormat="1" ht="24.75" customHeight="1"/>
    <row r="13" s="164" customFormat="1" ht="24.75" customHeight="1"/>
    <row r="14" s="79" customFormat="1" ht="14.25"/>
    <row r="15" s="79" customFormat="1" ht="14.25"/>
    <row r="16" s="79" customFormat="1" ht="14.25"/>
    <row r="17" s="79" customFormat="1" ht="14.25"/>
    <row r="18" s="79" customFormat="1" ht="14.25"/>
    <row r="19" s="79" customFormat="1" ht="14.25"/>
    <row r="20" s="79" customFormat="1" ht="14.25"/>
    <row r="21" s="79" customFormat="1" ht="14.25"/>
    <row r="22" s="79" customFormat="1" ht="14.25"/>
    <row r="23" s="79" customFormat="1" ht="14.25"/>
    <row r="24" s="79" customFormat="1" ht="14.25"/>
    <row r="25" s="79" customFormat="1" ht="14.25"/>
    <row r="26" s="79" customFormat="1" ht="14.25"/>
    <row r="27" spans="1:250" s="77" customFormat="1" ht="14.25">
      <c r="A27" s="164"/>
      <c r="B27" s="172"/>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I27" s="164"/>
      <c r="BJ27" s="164"/>
      <c r="BK27" s="164"/>
      <c r="BL27" s="164"/>
      <c r="BM27" s="164"/>
      <c r="BN27" s="164"/>
      <c r="BO27" s="164"/>
      <c r="BP27" s="164"/>
      <c r="BQ27" s="164"/>
      <c r="BR27" s="164"/>
      <c r="BS27" s="164"/>
      <c r="BT27" s="164"/>
      <c r="BU27" s="164"/>
      <c r="BV27" s="164"/>
      <c r="BW27" s="164"/>
      <c r="BX27" s="164"/>
      <c r="BY27" s="164"/>
      <c r="BZ27" s="164"/>
      <c r="CA27" s="164"/>
      <c r="CB27" s="164"/>
      <c r="CC27" s="164"/>
      <c r="CD27" s="164"/>
      <c r="CE27" s="164"/>
      <c r="CF27" s="164"/>
      <c r="CG27" s="164"/>
      <c r="CH27" s="164"/>
      <c r="CI27" s="164"/>
      <c r="CJ27" s="164"/>
      <c r="CK27" s="164"/>
      <c r="CL27" s="164"/>
      <c r="CM27" s="164"/>
      <c r="CN27" s="164"/>
      <c r="CO27" s="164"/>
      <c r="CP27" s="164"/>
      <c r="CQ27" s="164"/>
      <c r="CR27" s="164"/>
      <c r="CS27" s="164"/>
      <c r="CT27" s="164"/>
      <c r="CU27" s="164"/>
      <c r="CV27" s="164"/>
      <c r="CW27" s="164"/>
      <c r="CX27" s="164"/>
      <c r="CY27" s="164"/>
      <c r="CZ27" s="164"/>
      <c r="DA27" s="164"/>
      <c r="DB27" s="164"/>
      <c r="DC27" s="164"/>
      <c r="DD27" s="164"/>
      <c r="DE27" s="164"/>
      <c r="DF27" s="164"/>
      <c r="DG27" s="164"/>
      <c r="DH27" s="164"/>
      <c r="DI27" s="164"/>
      <c r="DJ27" s="164"/>
      <c r="DK27" s="164"/>
      <c r="DL27" s="164"/>
      <c r="DM27" s="164"/>
      <c r="DN27" s="164"/>
      <c r="DO27" s="164"/>
      <c r="DP27" s="164"/>
      <c r="DQ27" s="164"/>
      <c r="DR27" s="164"/>
      <c r="DS27" s="164"/>
      <c r="DT27" s="164"/>
      <c r="DU27" s="164"/>
      <c r="DV27" s="164"/>
      <c r="DW27" s="164"/>
      <c r="DX27" s="164"/>
      <c r="DY27" s="164"/>
      <c r="DZ27" s="164"/>
      <c r="EA27" s="164"/>
      <c r="EB27" s="164"/>
      <c r="EC27" s="164"/>
      <c r="ED27" s="164"/>
      <c r="EE27" s="164"/>
      <c r="EF27" s="164"/>
      <c r="EG27" s="164"/>
      <c r="EH27" s="164"/>
      <c r="EI27" s="164"/>
      <c r="EJ27" s="164"/>
      <c r="EK27" s="164"/>
      <c r="EL27" s="164"/>
      <c r="EM27" s="164"/>
      <c r="EN27" s="164"/>
      <c r="EO27" s="164"/>
      <c r="EP27" s="164"/>
      <c r="EQ27" s="164"/>
      <c r="ER27" s="164"/>
      <c r="ES27" s="164"/>
      <c r="ET27" s="164"/>
      <c r="EU27" s="164"/>
      <c r="EV27" s="164"/>
      <c r="EW27" s="164"/>
      <c r="EX27" s="164"/>
      <c r="EY27" s="164"/>
      <c r="EZ27" s="164"/>
      <c r="FA27" s="164"/>
      <c r="FB27" s="164"/>
      <c r="FC27" s="164"/>
      <c r="FD27" s="164"/>
      <c r="FE27" s="164"/>
      <c r="FF27" s="164"/>
      <c r="FG27" s="164"/>
      <c r="FH27" s="164"/>
      <c r="FI27" s="164"/>
      <c r="FJ27" s="164"/>
      <c r="FK27" s="164"/>
      <c r="FL27" s="164"/>
      <c r="FM27" s="164"/>
      <c r="FN27" s="164"/>
      <c r="FO27" s="164"/>
      <c r="FP27" s="164"/>
      <c r="FQ27" s="164"/>
      <c r="FR27" s="164"/>
      <c r="FS27" s="164"/>
      <c r="FT27" s="164"/>
      <c r="FU27" s="164"/>
      <c r="FV27" s="164"/>
      <c r="FW27" s="164"/>
      <c r="FX27" s="164"/>
      <c r="FY27" s="164"/>
      <c r="FZ27" s="164"/>
      <c r="GA27" s="164"/>
      <c r="GB27" s="164"/>
      <c r="GC27" s="164"/>
      <c r="GD27" s="164"/>
      <c r="GE27" s="164"/>
      <c r="GF27" s="164"/>
      <c r="GG27" s="164"/>
      <c r="GH27" s="164"/>
      <c r="GI27" s="164"/>
      <c r="GJ27" s="164"/>
      <c r="GK27" s="164"/>
      <c r="GL27" s="164"/>
      <c r="GM27" s="164"/>
      <c r="GN27" s="164"/>
      <c r="GO27" s="164"/>
      <c r="GP27" s="164"/>
      <c r="GQ27" s="164"/>
      <c r="GR27" s="164"/>
      <c r="GS27" s="164"/>
      <c r="GT27" s="164"/>
      <c r="GU27" s="164"/>
      <c r="GV27" s="164"/>
      <c r="GW27" s="164"/>
      <c r="GX27" s="164"/>
      <c r="GY27" s="164"/>
      <c r="GZ27" s="164"/>
      <c r="HA27" s="164"/>
      <c r="HB27" s="164"/>
      <c r="HC27" s="164"/>
      <c r="HD27" s="164"/>
      <c r="HE27" s="164"/>
      <c r="HF27" s="164"/>
      <c r="HG27" s="164"/>
      <c r="HH27" s="164"/>
      <c r="HI27" s="164"/>
      <c r="HJ27" s="164"/>
      <c r="HK27" s="164"/>
      <c r="HL27" s="164"/>
      <c r="HM27" s="164"/>
      <c r="HN27" s="164"/>
      <c r="HO27" s="164"/>
      <c r="HP27" s="164"/>
      <c r="HQ27" s="164"/>
      <c r="HR27" s="164"/>
      <c r="HS27" s="164"/>
      <c r="HT27" s="164"/>
      <c r="HU27" s="164"/>
      <c r="HV27" s="164"/>
      <c r="HW27" s="164"/>
      <c r="HX27" s="164"/>
      <c r="HY27" s="164"/>
      <c r="HZ27" s="164"/>
      <c r="IA27" s="164"/>
      <c r="IB27" s="164"/>
      <c r="IC27" s="164"/>
      <c r="ID27" s="164"/>
      <c r="IE27" s="164"/>
      <c r="IF27" s="164"/>
      <c r="IG27" s="164"/>
      <c r="IH27" s="164"/>
      <c r="II27" s="164"/>
      <c r="IJ27" s="164"/>
      <c r="IK27" s="164"/>
      <c r="IL27" s="164"/>
      <c r="IM27" s="164"/>
      <c r="IN27" s="164"/>
      <c r="IO27" s="164"/>
      <c r="IP27" s="164"/>
    </row>
    <row r="28" spans="1:250" s="77" customFormat="1" ht="14.25">
      <c r="A28" s="164"/>
      <c r="B28" s="172"/>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4"/>
      <c r="BX28" s="164"/>
      <c r="BY28" s="164"/>
      <c r="BZ28" s="164"/>
      <c r="CA28" s="164"/>
      <c r="CB28" s="164"/>
      <c r="CC28" s="164"/>
      <c r="CD28" s="164"/>
      <c r="CE28" s="164"/>
      <c r="CF28" s="164"/>
      <c r="CG28" s="164"/>
      <c r="CH28" s="164"/>
      <c r="CI28" s="164"/>
      <c r="CJ28" s="164"/>
      <c r="CK28" s="164"/>
      <c r="CL28" s="164"/>
      <c r="CM28" s="164"/>
      <c r="CN28" s="164"/>
      <c r="CO28" s="164"/>
      <c r="CP28" s="164"/>
      <c r="CQ28" s="164"/>
      <c r="CR28" s="164"/>
      <c r="CS28" s="164"/>
      <c r="CT28" s="164"/>
      <c r="CU28" s="164"/>
      <c r="CV28" s="164"/>
      <c r="CW28" s="164"/>
      <c r="CX28" s="164"/>
      <c r="CY28" s="164"/>
      <c r="CZ28" s="164"/>
      <c r="DA28" s="164"/>
      <c r="DB28" s="164"/>
      <c r="DC28" s="164"/>
      <c r="DD28" s="164"/>
      <c r="DE28" s="164"/>
      <c r="DF28" s="164"/>
      <c r="DG28" s="164"/>
      <c r="DH28" s="164"/>
      <c r="DI28" s="164"/>
      <c r="DJ28" s="164"/>
      <c r="DK28" s="164"/>
      <c r="DL28" s="164"/>
      <c r="DM28" s="164"/>
      <c r="DN28" s="164"/>
      <c r="DO28" s="164"/>
      <c r="DP28" s="164"/>
      <c r="DQ28" s="164"/>
      <c r="DR28" s="164"/>
      <c r="DS28" s="164"/>
      <c r="DT28" s="164"/>
      <c r="DU28" s="164"/>
      <c r="DV28" s="164"/>
      <c r="DW28" s="164"/>
      <c r="DX28" s="164"/>
      <c r="DY28" s="164"/>
      <c r="DZ28" s="164"/>
      <c r="EA28" s="164"/>
      <c r="EB28" s="164"/>
      <c r="EC28" s="164"/>
      <c r="ED28" s="164"/>
      <c r="EE28" s="164"/>
      <c r="EF28" s="164"/>
      <c r="EG28" s="164"/>
      <c r="EH28" s="164"/>
      <c r="EI28" s="164"/>
      <c r="EJ28" s="164"/>
      <c r="EK28" s="164"/>
      <c r="EL28" s="164"/>
      <c r="EM28" s="164"/>
      <c r="EN28" s="164"/>
      <c r="EO28" s="164"/>
      <c r="EP28" s="164"/>
      <c r="EQ28" s="164"/>
      <c r="ER28" s="164"/>
      <c r="ES28" s="164"/>
      <c r="ET28" s="164"/>
      <c r="EU28" s="164"/>
      <c r="EV28" s="164"/>
      <c r="EW28" s="164"/>
      <c r="EX28" s="164"/>
      <c r="EY28" s="164"/>
      <c r="EZ28" s="164"/>
      <c r="FA28" s="164"/>
      <c r="FB28" s="164"/>
      <c r="FC28" s="164"/>
      <c r="FD28" s="164"/>
      <c r="FE28" s="164"/>
      <c r="FF28" s="164"/>
      <c r="FG28" s="164"/>
      <c r="FH28" s="164"/>
      <c r="FI28" s="164"/>
      <c r="FJ28" s="164"/>
      <c r="FK28" s="164"/>
      <c r="FL28" s="164"/>
      <c r="FM28" s="164"/>
      <c r="FN28" s="164"/>
      <c r="FO28" s="164"/>
      <c r="FP28" s="164"/>
      <c r="FQ28" s="164"/>
      <c r="FR28" s="164"/>
      <c r="FS28" s="164"/>
      <c r="FT28" s="164"/>
      <c r="FU28" s="164"/>
      <c r="FV28" s="164"/>
      <c r="FW28" s="164"/>
      <c r="FX28" s="164"/>
      <c r="FY28" s="164"/>
      <c r="FZ28" s="164"/>
      <c r="GA28" s="164"/>
      <c r="GB28" s="164"/>
      <c r="GC28" s="164"/>
      <c r="GD28" s="164"/>
      <c r="GE28" s="164"/>
      <c r="GF28" s="164"/>
      <c r="GG28" s="164"/>
      <c r="GH28" s="164"/>
      <c r="GI28" s="164"/>
      <c r="GJ28" s="164"/>
      <c r="GK28" s="164"/>
      <c r="GL28" s="164"/>
      <c r="GM28" s="164"/>
      <c r="GN28" s="164"/>
      <c r="GO28" s="164"/>
      <c r="GP28" s="164"/>
      <c r="GQ28" s="164"/>
      <c r="GR28" s="164"/>
      <c r="GS28" s="164"/>
      <c r="GT28" s="164"/>
      <c r="GU28" s="164"/>
      <c r="GV28" s="164"/>
      <c r="GW28" s="164"/>
      <c r="GX28" s="164"/>
      <c r="GY28" s="164"/>
      <c r="GZ28" s="164"/>
      <c r="HA28" s="164"/>
      <c r="HB28" s="164"/>
      <c r="HC28" s="164"/>
      <c r="HD28" s="164"/>
      <c r="HE28" s="164"/>
      <c r="HF28" s="164"/>
      <c r="HG28" s="164"/>
      <c r="HH28" s="164"/>
      <c r="HI28" s="164"/>
      <c r="HJ28" s="164"/>
      <c r="HK28" s="164"/>
      <c r="HL28" s="164"/>
      <c r="HM28" s="164"/>
      <c r="HN28" s="164"/>
      <c r="HO28" s="164"/>
      <c r="HP28" s="164"/>
      <c r="HQ28" s="164"/>
      <c r="HR28" s="164"/>
      <c r="HS28" s="164"/>
      <c r="HT28" s="164"/>
      <c r="HU28" s="164"/>
      <c r="HV28" s="164"/>
      <c r="HW28" s="164"/>
      <c r="HX28" s="164"/>
      <c r="HY28" s="164"/>
      <c r="HZ28" s="164"/>
      <c r="IA28" s="164"/>
      <c r="IB28" s="164"/>
      <c r="IC28" s="164"/>
      <c r="ID28" s="164"/>
      <c r="IE28" s="164"/>
      <c r="IF28" s="164"/>
      <c r="IG28" s="164"/>
      <c r="IH28" s="164"/>
      <c r="II28" s="164"/>
      <c r="IJ28" s="164"/>
      <c r="IK28" s="164"/>
      <c r="IL28" s="164"/>
      <c r="IM28" s="164"/>
      <c r="IN28" s="164"/>
      <c r="IO28" s="164"/>
      <c r="IP28" s="164"/>
    </row>
  </sheetData>
  <sheetProtection/>
  <mergeCells count="1">
    <mergeCell ref="A2:B2"/>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2019-08-13T02:48:15Z</cp:lastPrinted>
  <dcterms:created xsi:type="dcterms:W3CDTF">2011-01-30T01:50:08Z</dcterms:created>
  <dcterms:modified xsi:type="dcterms:W3CDTF">2021-05-28T09:24:06Z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42142C7F9AF749CBABF44AE4EF1244CE</vt:lpwstr>
  </property>
</Properties>
</file>