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3" activeTab="1"/>
  </bookViews>
  <sheets>
    <sheet name="1.2018年一般公共预算收入决算报表" sheetId="1" r:id="rId1"/>
    <sheet name="2.2018年一般公共预算支出决算报表" sheetId="2" r:id="rId2"/>
    <sheet name="3.2018年一般公共预算支出决算明细表" sheetId="3" r:id="rId3"/>
    <sheet name="4.2018年一般公共预算收支决算平衡表" sheetId="4" r:id="rId4"/>
    <sheet name="5.一般公共预算基本支出经济分类表" sheetId="5" r:id="rId5"/>
    <sheet name="6.一般公共预算税收返还和转移支付决算表" sheetId="6" r:id="rId6"/>
    <sheet name="7.2018年政府性基金收入决算表" sheetId="7" r:id="rId7"/>
    <sheet name="8.2018年政府性基金支出决算表" sheetId="8" r:id="rId8"/>
    <sheet name="9.政府性基金支出明细表" sheetId="9" r:id="rId9"/>
    <sheet name="10.政府性基金转移支付决算表" sheetId="10" r:id="rId10"/>
    <sheet name="11.2018年政府性基金收支决算平衡表" sheetId="11" r:id="rId11"/>
    <sheet name="12.政府一般债务限额和余额情况决算表" sheetId="12" r:id="rId12"/>
    <sheet name="13.政府专项债务限额和余额情况决算表" sheetId="13" r:id="rId13"/>
    <sheet name="14.国有资本经营预算收入决算表" sheetId="14" r:id="rId14"/>
    <sheet name="15.国有资本经营预算支出决算表" sheetId="15" r:id="rId15"/>
    <sheet name="16.国有资本经营预算转移支付表" sheetId="16" r:id="rId16"/>
    <sheet name="17.社会保险基金收入决算表" sheetId="17" r:id="rId17"/>
    <sheet name="18.社会保险基金支出决算表" sheetId="18" r:id="rId18"/>
    <sheet name="13.2017年一般公共预算基本支出决算表（经济分类）" sheetId="19" state="hidden" r:id="rId19"/>
    <sheet name="Sheet3" sheetId="20" state="hidden" r:id="rId20"/>
    <sheet name="Sheet4" sheetId="21" state="hidden" r:id="rId21"/>
    <sheet name="Sheet5" sheetId="22" state="hidden" r:id="rId22"/>
    <sheet name="Sheet6" sheetId="23" state="hidden" r:id="rId23"/>
    <sheet name="Sheet7" sheetId="24" state="hidden" r:id="rId24"/>
    <sheet name="Sheet2" sheetId="25" state="hidden" r:id="rId25"/>
    <sheet name="Sheet8" sheetId="26" state="hidden" r:id="rId26"/>
    <sheet name="Sheet10" sheetId="27" state="hidden" r:id="rId27"/>
    <sheet name="19.2019年1-6月全区财政收入分项完成情况表" sheetId="28" r:id="rId28"/>
    <sheet name="20.2019年1-6月全区财政支出分项完成情况表" sheetId="29" r:id="rId29"/>
    <sheet name="Sheet1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'[4]Mp-team 1'!#REF!</definedName>
    <definedName name="_xlnm.Print_Area" localSheetId="1">'2.2018年一般公共预算支出决算报表'!$A$1:$G$24</definedName>
    <definedName name="_xlnm.Print_Area">#N/A</definedName>
    <definedName name="_xlnm.Print_Titles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\d" localSheetId="0">#REF!</definedName>
    <definedName name="\P" localSheetId="0">#REF!</definedName>
    <definedName name="\x" localSheetId="0">#REF!</definedName>
    <definedName name="_Key1" localSheetId="0" hidden="1">#REF!</definedName>
    <definedName name="_Sort" localSheetId="0" hidden="1">#REF!</definedName>
    <definedName name="安徽" localSheetId="0">#REF!</definedName>
    <definedName name="北京" localSheetId="0">#REF!</definedName>
    <definedName name="大连" localSheetId="0">#REF!</definedName>
    <definedName name="福建" localSheetId="0">#REF!</definedName>
    <definedName name="福建地区" localSheetId="0">#REF!</definedName>
    <definedName name="附表" localSheetId="0">#REF!</definedName>
    <definedName name="广东" localSheetId="0">#REF!</definedName>
    <definedName name="广东地区" localSheetId="0">#REF!</definedName>
    <definedName name="广西" localSheetId="0">#REF!</definedName>
    <definedName name="贵州" localSheetId="0">#REF!</definedName>
    <definedName name="海南" localSheetId="0">#REF!</definedName>
    <definedName name="河北" localSheetId="0">#REF!</definedName>
    <definedName name="河南" localSheetId="0">#REF!</definedName>
    <definedName name="黑龙江" localSheetId="0">#REF!</definedName>
    <definedName name="湖北" localSheetId="0">#REF!</definedName>
    <definedName name="湖南" localSheetId="0">#REF!</definedName>
    <definedName name="吉林" localSheetId="0">#REF!</definedName>
    <definedName name="江苏" localSheetId="0">#REF!</definedName>
    <definedName name="江西" localSheetId="0">#REF!</definedName>
    <definedName name="辽宁" localSheetId="0">#REF!</definedName>
    <definedName name="辽宁地区" localSheetId="0">#REF!</definedName>
    <definedName name="内蒙" localSheetId="0">#REF!</definedName>
    <definedName name="宁波" localSheetId="0">#REF!</definedName>
    <definedName name="宁夏" localSheetId="0">#REF!</definedName>
    <definedName name="青岛" localSheetId="0">#REF!</definedName>
    <definedName name="青海" localSheetId="0">#REF!</definedName>
    <definedName name="山东" localSheetId="0">#REF!</definedName>
    <definedName name="山东地区" localSheetId="0">#REF!</definedName>
    <definedName name="山西" localSheetId="0">#REF!</definedName>
    <definedName name="陕西" localSheetId="0">#REF!</definedName>
    <definedName name="上海" localSheetId="0">#REF!</definedName>
    <definedName name="深圳" localSheetId="0">#REF!</definedName>
    <definedName name="四川" localSheetId="0">#REF!</definedName>
    <definedName name="天津" localSheetId="0">#REF!</definedName>
    <definedName name="西藏" localSheetId="0">#REF!</definedName>
    <definedName name="厦门" localSheetId="0">#REF!</definedName>
    <definedName name="新疆" localSheetId="0">#REF!</definedName>
    <definedName name="云南" localSheetId="0">#REF!</definedName>
    <definedName name="浙江" localSheetId="0">#REF!</definedName>
    <definedName name="浙江地区" localSheetId="0">#REF!</definedName>
    <definedName name="重庆" localSheetId="0">#REF!</definedName>
    <definedName name="\d" localSheetId="3">#REF!</definedName>
    <definedName name="\P" localSheetId="3">#REF!</definedName>
    <definedName name="\x" localSheetId="3">#REF!</definedName>
    <definedName name="_Key1" localSheetId="3" hidden="1">#REF!</definedName>
    <definedName name="_Sort" localSheetId="3" hidden="1">#REF!</definedName>
    <definedName name="安徽" localSheetId="3">#REF!</definedName>
    <definedName name="北京" localSheetId="3">#REF!</definedName>
    <definedName name="大连" localSheetId="3">#REF!</definedName>
    <definedName name="福建" localSheetId="3">#REF!</definedName>
    <definedName name="福建地区" localSheetId="3">#REF!</definedName>
    <definedName name="附表" localSheetId="3">#REF!</definedName>
    <definedName name="广东" localSheetId="3">#REF!</definedName>
    <definedName name="广东地区" localSheetId="3">#REF!</definedName>
    <definedName name="广西" localSheetId="3">#REF!</definedName>
    <definedName name="贵州" localSheetId="3">#REF!</definedName>
    <definedName name="海南" localSheetId="3">#REF!</definedName>
    <definedName name="河北" localSheetId="3">#REF!</definedName>
    <definedName name="河南" localSheetId="3">#REF!</definedName>
    <definedName name="黑龙江" localSheetId="3">#REF!</definedName>
    <definedName name="湖北" localSheetId="3">#REF!</definedName>
    <definedName name="湖南" localSheetId="3">#REF!</definedName>
    <definedName name="吉林" localSheetId="3">#REF!</definedName>
    <definedName name="江苏" localSheetId="3">#REF!</definedName>
    <definedName name="江西" localSheetId="3">#REF!</definedName>
    <definedName name="辽宁" localSheetId="3">#REF!</definedName>
    <definedName name="辽宁地区" localSheetId="3">#REF!</definedName>
    <definedName name="内蒙" localSheetId="3">#REF!</definedName>
    <definedName name="宁波" localSheetId="3">#REF!</definedName>
    <definedName name="宁夏" localSheetId="3">#REF!</definedName>
    <definedName name="青岛" localSheetId="3">#REF!</definedName>
    <definedName name="青海" localSheetId="3">#REF!</definedName>
    <definedName name="山东" localSheetId="3">#REF!</definedName>
    <definedName name="山东地区" localSheetId="3">#REF!</definedName>
    <definedName name="山西" localSheetId="3">#REF!</definedName>
    <definedName name="陕西" localSheetId="3">#REF!</definedName>
    <definedName name="上海" localSheetId="3">#REF!</definedName>
    <definedName name="深圳" localSheetId="3">#REF!</definedName>
    <definedName name="四川" localSheetId="3">#REF!</definedName>
    <definedName name="天津" localSheetId="3">#REF!</definedName>
    <definedName name="西藏" localSheetId="3">#REF!</definedName>
    <definedName name="厦门" localSheetId="3">#REF!</definedName>
    <definedName name="新疆" localSheetId="3">#REF!</definedName>
    <definedName name="云南" localSheetId="3">#REF!</definedName>
    <definedName name="浙江" localSheetId="3">#REF!</definedName>
    <definedName name="浙江地区" localSheetId="3">#REF!</definedName>
    <definedName name="重庆" localSheetId="3">#REF!</definedName>
    <definedName name="\d" localSheetId="6">#REF!</definedName>
    <definedName name="\P" localSheetId="6">#REF!</definedName>
    <definedName name="\x" localSheetId="6">#REF!</definedName>
    <definedName name="_Key1" localSheetId="6" hidden="1">#REF!</definedName>
    <definedName name="_Sort" localSheetId="6" hidden="1">#REF!</definedName>
    <definedName name="安徽" localSheetId="6">#REF!</definedName>
    <definedName name="北京" localSheetId="6">#REF!</definedName>
    <definedName name="大连" localSheetId="6">#REF!</definedName>
    <definedName name="福建" localSheetId="6">#REF!</definedName>
    <definedName name="福建地区" localSheetId="6">#REF!</definedName>
    <definedName name="附表" localSheetId="6">#REF!</definedName>
    <definedName name="广东" localSheetId="6">#REF!</definedName>
    <definedName name="广东地区" localSheetId="6">#REF!</definedName>
    <definedName name="广西" localSheetId="6">#REF!</definedName>
    <definedName name="贵州" localSheetId="6">#REF!</definedName>
    <definedName name="海南" localSheetId="6">#REF!</definedName>
    <definedName name="河北" localSheetId="6">#REF!</definedName>
    <definedName name="河南" localSheetId="6">#REF!</definedName>
    <definedName name="黑龙江" localSheetId="6">#REF!</definedName>
    <definedName name="湖北" localSheetId="6">#REF!</definedName>
    <definedName name="湖南" localSheetId="6">#REF!</definedName>
    <definedName name="吉林" localSheetId="6">#REF!</definedName>
    <definedName name="江苏" localSheetId="6">#REF!</definedName>
    <definedName name="江西" localSheetId="6">#REF!</definedName>
    <definedName name="辽宁" localSheetId="6">#REF!</definedName>
    <definedName name="辽宁地区" localSheetId="6">#REF!</definedName>
    <definedName name="内蒙" localSheetId="6">#REF!</definedName>
    <definedName name="宁波" localSheetId="6">#REF!</definedName>
    <definedName name="宁夏" localSheetId="6">#REF!</definedName>
    <definedName name="青岛" localSheetId="6">#REF!</definedName>
    <definedName name="青海" localSheetId="6">#REF!</definedName>
    <definedName name="山东" localSheetId="6">#REF!</definedName>
    <definedName name="山东地区" localSheetId="6">#REF!</definedName>
    <definedName name="山西" localSheetId="6">#REF!</definedName>
    <definedName name="陕西" localSheetId="6">#REF!</definedName>
    <definedName name="上海" localSheetId="6">#REF!</definedName>
    <definedName name="深圳" localSheetId="6">#REF!</definedName>
    <definedName name="四川" localSheetId="6">#REF!</definedName>
    <definedName name="天津" localSheetId="6">#REF!</definedName>
    <definedName name="西藏" localSheetId="6">#REF!</definedName>
    <definedName name="厦门" localSheetId="6">#REF!</definedName>
    <definedName name="新疆" localSheetId="6">#REF!</definedName>
    <definedName name="云南" localSheetId="6">#REF!</definedName>
    <definedName name="浙江" localSheetId="6">#REF!</definedName>
    <definedName name="浙江地区" localSheetId="6">#REF!</definedName>
    <definedName name="重庆" localSheetId="6">#REF!</definedName>
    <definedName name="\d" localSheetId="7">#REF!</definedName>
    <definedName name="\P" localSheetId="7">#REF!</definedName>
    <definedName name="\x" localSheetId="7">#REF!</definedName>
    <definedName name="_Key1" localSheetId="7" hidden="1">#REF!</definedName>
    <definedName name="_Sort" localSheetId="7" hidden="1">#REF!</definedName>
    <definedName name="安徽" localSheetId="7">#REF!</definedName>
    <definedName name="北京" localSheetId="7">#REF!</definedName>
    <definedName name="大连" localSheetId="7">#REF!</definedName>
    <definedName name="福建" localSheetId="7">#REF!</definedName>
    <definedName name="福建地区" localSheetId="7">#REF!</definedName>
    <definedName name="附表" localSheetId="7">#REF!</definedName>
    <definedName name="广东" localSheetId="7">#REF!</definedName>
    <definedName name="广东地区" localSheetId="7">#REF!</definedName>
    <definedName name="广西" localSheetId="7">#REF!</definedName>
    <definedName name="贵州" localSheetId="7">#REF!</definedName>
    <definedName name="海南" localSheetId="7">#REF!</definedName>
    <definedName name="河北" localSheetId="7">#REF!</definedName>
    <definedName name="河南" localSheetId="7">#REF!</definedName>
    <definedName name="黑龙江" localSheetId="7">#REF!</definedName>
    <definedName name="湖北" localSheetId="7">#REF!</definedName>
    <definedName name="湖南" localSheetId="7">#REF!</definedName>
    <definedName name="吉林" localSheetId="7">#REF!</definedName>
    <definedName name="江苏" localSheetId="7">#REF!</definedName>
    <definedName name="江西" localSheetId="7">#REF!</definedName>
    <definedName name="辽宁" localSheetId="7">#REF!</definedName>
    <definedName name="辽宁地区" localSheetId="7">#REF!</definedName>
    <definedName name="内蒙" localSheetId="7">#REF!</definedName>
    <definedName name="宁波" localSheetId="7">#REF!</definedName>
    <definedName name="宁夏" localSheetId="7">#REF!</definedName>
    <definedName name="青岛" localSheetId="7">#REF!</definedName>
    <definedName name="青海" localSheetId="7">#REF!</definedName>
    <definedName name="山东" localSheetId="7">#REF!</definedName>
    <definedName name="山东地区" localSheetId="7">#REF!</definedName>
    <definedName name="山西" localSheetId="7">#REF!</definedName>
    <definedName name="陕西" localSheetId="7">#REF!</definedName>
    <definedName name="上海" localSheetId="7">#REF!</definedName>
    <definedName name="深圳" localSheetId="7">#REF!</definedName>
    <definedName name="四川" localSheetId="7">#REF!</definedName>
    <definedName name="天津" localSheetId="7">#REF!</definedName>
    <definedName name="西藏" localSheetId="7">#REF!</definedName>
    <definedName name="厦门" localSheetId="7">#REF!</definedName>
    <definedName name="新疆" localSheetId="7">#REF!</definedName>
    <definedName name="云南" localSheetId="7">#REF!</definedName>
    <definedName name="浙江" localSheetId="7">#REF!</definedName>
    <definedName name="浙江地区" localSheetId="7">#REF!</definedName>
    <definedName name="重庆" localSheetId="7">#REF!</definedName>
    <definedName name="\d" localSheetId="10">#REF!</definedName>
    <definedName name="\P" localSheetId="10">#REF!</definedName>
    <definedName name="\x" localSheetId="10">#REF!</definedName>
    <definedName name="_Key1" localSheetId="10" hidden="1">#REF!</definedName>
    <definedName name="_Sort" localSheetId="10" hidden="1">#REF!</definedName>
    <definedName name="安徽" localSheetId="10">#REF!</definedName>
    <definedName name="北京" localSheetId="10">#REF!</definedName>
    <definedName name="大连" localSheetId="10">#REF!</definedName>
    <definedName name="福建" localSheetId="10">#REF!</definedName>
    <definedName name="福建地区" localSheetId="10">#REF!</definedName>
    <definedName name="附表" localSheetId="10">#REF!</definedName>
    <definedName name="广东" localSheetId="10">#REF!</definedName>
    <definedName name="广东地区" localSheetId="10">#REF!</definedName>
    <definedName name="广西" localSheetId="10">#REF!</definedName>
    <definedName name="贵州" localSheetId="10">#REF!</definedName>
    <definedName name="海南" localSheetId="10">#REF!</definedName>
    <definedName name="河北" localSheetId="10">#REF!</definedName>
    <definedName name="河南" localSheetId="10">#REF!</definedName>
    <definedName name="黑龙江" localSheetId="10">#REF!</definedName>
    <definedName name="湖北" localSheetId="10">#REF!</definedName>
    <definedName name="湖南" localSheetId="10">#REF!</definedName>
    <definedName name="吉林" localSheetId="10">#REF!</definedName>
    <definedName name="江苏" localSheetId="10">#REF!</definedName>
    <definedName name="江西" localSheetId="10">#REF!</definedName>
    <definedName name="辽宁" localSheetId="10">#REF!</definedName>
    <definedName name="辽宁地区" localSheetId="10">#REF!</definedName>
    <definedName name="内蒙" localSheetId="10">#REF!</definedName>
    <definedName name="宁波" localSheetId="10">#REF!</definedName>
    <definedName name="宁夏" localSheetId="10">#REF!</definedName>
    <definedName name="青岛" localSheetId="10">#REF!</definedName>
    <definedName name="青海" localSheetId="10">#REF!</definedName>
    <definedName name="山东" localSheetId="10">#REF!</definedName>
    <definedName name="山东地区" localSheetId="10">#REF!</definedName>
    <definedName name="山西" localSheetId="10">#REF!</definedName>
    <definedName name="陕西" localSheetId="10">#REF!</definedName>
    <definedName name="上海" localSheetId="10">#REF!</definedName>
    <definedName name="深圳" localSheetId="10">#REF!</definedName>
    <definedName name="四川" localSheetId="10">#REF!</definedName>
    <definedName name="天津" localSheetId="10">#REF!</definedName>
    <definedName name="西藏" localSheetId="10">#REF!</definedName>
    <definedName name="厦门" localSheetId="10">#REF!</definedName>
    <definedName name="新疆" localSheetId="10">#REF!</definedName>
    <definedName name="云南" localSheetId="10">#REF!</definedName>
    <definedName name="浙江" localSheetId="10">#REF!</definedName>
    <definedName name="浙江地区" localSheetId="10">#REF!</definedName>
    <definedName name="重庆" localSheetId="10">#REF!</definedName>
    <definedName name="\d" localSheetId="27">#REF!</definedName>
    <definedName name="\P" localSheetId="27">#REF!</definedName>
    <definedName name="\x" localSheetId="27">#REF!</definedName>
    <definedName name="_Key1" localSheetId="27" hidden="1">#REF!</definedName>
    <definedName name="_Sort" localSheetId="27" hidden="1">#REF!</definedName>
    <definedName name="_xlnm.Print_Area" localSheetId="27">'19.2019年1-6月全区财政收入分项完成情况表'!$A$1:$F$35</definedName>
    <definedName name="安徽" localSheetId="27">#REF!</definedName>
    <definedName name="北京" localSheetId="27">#REF!</definedName>
    <definedName name="大连" localSheetId="27">#REF!</definedName>
    <definedName name="福建" localSheetId="27">#REF!</definedName>
    <definedName name="福建地区" localSheetId="27">#REF!</definedName>
    <definedName name="附表" localSheetId="27">#REF!</definedName>
    <definedName name="广东" localSheetId="27">#REF!</definedName>
    <definedName name="广东地区" localSheetId="27">#REF!</definedName>
    <definedName name="广西" localSheetId="27">#REF!</definedName>
    <definedName name="贵州" localSheetId="27">#REF!</definedName>
    <definedName name="海南" localSheetId="27">#REF!</definedName>
    <definedName name="河北" localSheetId="27">#REF!</definedName>
    <definedName name="河南" localSheetId="27">#REF!</definedName>
    <definedName name="黑龙江" localSheetId="27">#REF!</definedName>
    <definedName name="湖北" localSheetId="27">#REF!</definedName>
    <definedName name="湖南" localSheetId="27">#REF!</definedName>
    <definedName name="吉林" localSheetId="27">#REF!</definedName>
    <definedName name="江苏" localSheetId="27">#REF!</definedName>
    <definedName name="江西" localSheetId="27">#REF!</definedName>
    <definedName name="辽宁" localSheetId="27">#REF!</definedName>
    <definedName name="辽宁地区" localSheetId="27">#REF!</definedName>
    <definedName name="内蒙" localSheetId="27">#REF!</definedName>
    <definedName name="宁波" localSheetId="27">#REF!</definedName>
    <definedName name="宁夏" localSheetId="27">#REF!</definedName>
    <definedName name="青岛" localSheetId="27">#REF!</definedName>
    <definedName name="青海" localSheetId="27">#REF!</definedName>
    <definedName name="山东" localSheetId="27">#REF!</definedName>
    <definedName name="山东地区" localSheetId="27">#REF!</definedName>
    <definedName name="山西" localSheetId="27">#REF!</definedName>
    <definedName name="陕西" localSheetId="27">#REF!</definedName>
    <definedName name="上海" localSheetId="27">#REF!</definedName>
    <definedName name="深圳" localSheetId="27">#REF!</definedName>
    <definedName name="四川" localSheetId="27">#REF!</definedName>
    <definedName name="天津" localSheetId="27">#REF!</definedName>
    <definedName name="西藏" localSheetId="27">#REF!</definedName>
    <definedName name="厦门" localSheetId="27">#REF!</definedName>
    <definedName name="新疆" localSheetId="27">#REF!</definedName>
    <definedName name="云南" localSheetId="27">#REF!</definedName>
    <definedName name="浙江" localSheetId="27">#REF!</definedName>
    <definedName name="浙江地区" localSheetId="27">#REF!</definedName>
    <definedName name="重庆" localSheetId="27">#REF!</definedName>
    <definedName name="\d" localSheetId="28">#REF!</definedName>
    <definedName name="\P" localSheetId="28">#REF!</definedName>
    <definedName name="\x" localSheetId="28">#REF!</definedName>
    <definedName name="_Key1" localSheetId="28" hidden="1">#REF!</definedName>
    <definedName name="_Sort" localSheetId="28" hidden="1">#REF!</definedName>
    <definedName name="_xlnm.Print_Area" localSheetId="28">'20.2019年1-6月全区财政支出分项完成情况表'!$A$1:$F$53</definedName>
    <definedName name="安徽" localSheetId="28">#REF!</definedName>
    <definedName name="北京" localSheetId="28">#REF!</definedName>
    <definedName name="大连" localSheetId="28">#REF!</definedName>
    <definedName name="福建" localSheetId="28">#REF!</definedName>
    <definedName name="福建地区" localSheetId="28">#REF!</definedName>
    <definedName name="附表" localSheetId="28">#REF!</definedName>
    <definedName name="广东" localSheetId="28">#REF!</definedName>
    <definedName name="广东地区" localSheetId="28">#REF!</definedName>
    <definedName name="广西" localSheetId="28">#REF!</definedName>
    <definedName name="贵州" localSheetId="28">#REF!</definedName>
    <definedName name="海南" localSheetId="28">#REF!</definedName>
    <definedName name="河北" localSheetId="28">#REF!</definedName>
    <definedName name="河南" localSheetId="28">#REF!</definedName>
    <definedName name="黑龙江" localSheetId="28">#REF!</definedName>
    <definedName name="湖北" localSheetId="28">#REF!</definedName>
    <definedName name="湖南" localSheetId="28">#REF!</definedName>
    <definedName name="吉林" localSheetId="28">#REF!</definedName>
    <definedName name="江苏" localSheetId="28">#REF!</definedName>
    <definedName name="江西" localSheetId="28">#REF!</definedName>
    <definedName name="辽宁" localSheetId="28">#REF!</definedName>
    <definedName name="辽宁地区" localSheetId="28">#REF!</definedName>
    <definedName name="内蒙" localSheetId="28">#REF!</definedName>
    <definedName name="宁波" localSheetId="28">#REF!</definedName>
    <definedName name="宁夏" localSheetId="28">#REF!</definedName>
    <definedName name="青岛" localSheetId="28">#REF!</definedName>
    <definedName name="青海" localSheetId="28">#REF!</definedName>
    <definedName name="山东" localSheetId="28">#REF!</definedName>
    <definedName name="山东地区" localSheetId="28">#REF!</definedName>
    <definedName name="山西" localSheetId="28">#REF!</definedName>
    <definedName name="陕西" localSheetId="28">#REF!</definedName>
    <definedName name="上海" localSheetId="28">#REF!</definedName>
    <definedName name="深圳" localSheetId="28">#REF!</definedName>
    <definedName name="四川" localSheetId="28">#REF!</definedName>
    <definedName name="天津" localSheetId="28">#REF!</definedName>
    <definedName name="西藏" localSheetId="28">#REF!</definedName>
    <definedName name="厦门" localSheetId="28">#REF!</definedName>
    <definedName name="新疆" localSheetId="28">#REF!</definedName>
    <definedName name="云南" localSheetId="28">#REF!</definedName>
    <definedName name="浙江" localSheetId="28">#REF!</definedName>
    <definedName name="浙江地区" localSheetId="28">#REF!</definedName>
    <definedName name="重庆" localSheetId="28">#REF!</definedName>
  </definedNames>
  <calcPr fullCalcOnLoad="1"/>
</workbook>
</file>

<file path=xl/sharedStrings.xml><?xml version="1.0" encoding="utf-8"?>
<sst xmlns="http://schemas.openxmlformats.org/spreadsheetml/2006/main" count="2889" uniqueCount="2157">
  <si>
    <t>附表1</t>
  </si>
  <si>
    <t>高新区2018年一般公共预算收入决算表</t>
  </si>
  <si>
    <t>单位:万元</t>
  </si>
  <si>
    <t>项目</t>
  </si>
  <si>
    <t>年初预算数</t>
  </si>
  <si>
    <t>决算数</t>
  </si>
  <si>
    <t>为年初预算数的%</t>
  </si>
  <si>
    <t>上年决算数</t>
  </si>
  <si>
    <t>比上年增长%</t>
  </si>
  <si>
    <t>合    计</t>
  </si>
  <si>
    <t>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</si>
  <si>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</si>
  <si>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</si>
  <si>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</si>
  <si>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</si>
  <si>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</si>
  <si>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</si>
  <si>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</si>
  <si>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</si>
  <si>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</si>
  <si>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</si>
  <si>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</si>
  <si>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</si>
  <si>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</si>
  <si>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</si>
  <si>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</si>
  <si>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</si>
  <si>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</si>
  <si>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</si>
  <si>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</si>
  <si>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附表2</t>
  </si>
  <si>
    <t>高新区2018年一般公共预算支出执行情况表</t>
  </si>
  <si>
    <t>单位: 万元</t>
  </si>
  <si>
    <t>预算科目</t>
  </si>
  <si>
    <t>调整预算数</t>
  </si>
  <si>
    <t>完成数</t>
  </si>
  <si>
    <t>完成数为调整预算数的%</t>
  </si>
  <si>
    <t>完成数为上年决算数的%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</si>
  <si>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</si>
  <si>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</si>
  <si>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</si>
  <si>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</si>
  <si>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</si>
  <si>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</si>
  <si>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</si>
  <si>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黄色单元格原增长数为负数，按同比摆正数</t>
  </si>
  <si>
    <t>医疗卫生支出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</si>
  <si>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</si>
  <si>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</si>
  <si>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</si>
  <si>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</si>
  <si>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</si>
  <si>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</si>
  <si>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</si>
  <si>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国土资源气象等支出</t>
  </si>
  <si>
    <t>住房保障支出</t>
  </si>
  <si>
    <t>预备费</t>
  </si>
  <si>
    <t>其他支出</t>
  </si>
  <si>
    <t>债务付息支出</t>
  </si>
  <si>
    <t>附件3</t>
  </si>
  <si>
    <t>2018年度高新区一般公共预算支出决算明细表</t>
  </si>
  <si>
    <t>单位：万元</t>
  </si>
  <si>
    <t>科目编码</t>
  </si>
  <si>
    <t>科目名称</t>
  </si>
  <si>
    <t>一般公共预算支出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</si>
  <si>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</si>
  <si>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</si>
  <si>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</si>
  <si>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</si>
  <si>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</si>
  <si>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</si>
  <si>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</si>
  <si>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</si>
  <si>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</si>
  <si>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</si>
  <si>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</si>
  <si>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</si>
  <si>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</si>
  <si>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</si>
  <si>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</si>
  <si>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</si>
  <si>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</si>
  <si>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</si>
  <si>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</si>
  <si>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</si>
  <si>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</si>
  <si>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</si>
  <si>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</si>
  <si>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</si>
  <si>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</si>
  <si>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</si>
  <si>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</si>
  <si>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</si>
  <si>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</si>
  <si>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</si>
  <si>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</si>
  <si>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</si>
  <si>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</si>
  <si>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</si>
  <si>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</si>
  <si>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</si>
  <si>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</si>
  <si>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</si>
  <si>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</si>
  <si>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</si>
  <si>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</si>
  <si>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</si>
  <si>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</si>
  <si>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</si>
  <si>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</si>
  <si>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</si>
  <si>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</si>
  <si>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</si>
  <si>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</si>
  <si>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</si>
  <si>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</si>
  <si>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</si>
  <si>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</si>
  <si>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</si>
  <si>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</si>
  <si>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</si>
  <si>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</si>
  <si>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</si>
  <si>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</si>
  <si>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</si>
  <si>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</si>
  <si>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</si>
  <si>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</si>
  <si>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</si>
  <si>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</si>
  <si>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</si>
  <si>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</si>
  <si>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</si>
  <si>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</si>
  <si>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</si>
  <si>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</si>
  <si>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</si>
  <si>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</si>
  <si>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</si>
  <si>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</si>
  <si>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</si>
  <si>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</si>
  <si>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</si>
  <si>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</si>
  <si>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</si>
  <si>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</si>
  <si>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</si>
  <si>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</si>
  <si>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</si>
  <si>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</si>
  <si>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</si>
  <si>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</si>
  <si>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</si>
  <si>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</si>
  <si>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</si>
  <si>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</si>
  <si>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</si>
  <si>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</si>
  <si>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</si>
  <si>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</si>
  <si>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</si>
  <si>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</si>
  <si>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</si>
  <si>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</si>
  <si>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</si>
  <si>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</si>
  <si>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</si>
  <si>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</si>
  <si>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</si>
  <si>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</si>
  <si>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</si>
  <si>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</si>
  <si>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</si>
  <si>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</si>
  <si>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</si>
  <si>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</si>
  <si>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</si>
  <si>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</si>
  <si>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</si>
  <si>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</si>
  <si>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</si>
  <si>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</si>
  <si>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</si>
  <si>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</si>
  <si>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</si>
  <si>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</si>
  <si>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</si>
  <si>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</si>
  <si>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</si>
  <si>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</si>
  <si>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</si>
  <si>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</si>
  <si>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</si>
  <si>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</si>
  <si>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</si>
  <si>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</si>
  <si>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</si>
  <si>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</si>
  <si>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</si>
  <si>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</si>
  <si>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</si>
  <si>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</si>
  <si>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</si>
  <si>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</si>
  <si>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</si>
  <si>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</si>
  <si>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</si>
  <si>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</si>
  <si>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</si>
  <si>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</si>
  <si>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</si>
  <si>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</si>
  <si>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</si>
  <si>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</si>
  <si>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</si>
  <si>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</si>
  <si>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</si>
  <si>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</si>
  <si>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</si>
  <si>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</si>
  <si>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</si>
  <si>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</si>
  <si>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</si>
  <si>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</si>
  <si>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</si>
  <si>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</si>
  <si>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</si>
  <si>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</si>
  <si>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</si>
  <si>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</si>
  <si>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</si>
  <si>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</si>
  <si>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</si>
  <si>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</si>
  <si>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</si>
  <si>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</si>
  <si>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</si>
  <si>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</si>
  <si>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</si>
  <si>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</si>
  <si>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</si>
  <si>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</si>
  <si>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</si>
  <si>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</si>
  <si>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</si>
  <si>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</si>
  <si>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</si>
  <si>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</si>
  <si>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</si>
  <si>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</si>
  <si>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</si>
  <si>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</si>
  <si>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</si>
  <si>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</si>
  <si>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</si>
  <si>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</si>
  <si>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</si>
  <si>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</si>
  <si>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</si>
  <si>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</si>
  <si>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</si>
  <si>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</si>
  <si>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</si>
  <si>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</si>
  <si>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</si>
  <si>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</si>
  <si>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</si>
  <si>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</si>
  <si>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</si>
  <si>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</si>
  <si>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</si>
  <si>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</si>
  <si>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</si>
  <si>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</si>
  <si>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</si>
  <si>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</si>
  <si>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</si>
  <si>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</si>
  <si>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</si>
  <si>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</si>
  <si>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</si>
  <si>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</si>
  <si>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</si>
  <si>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</si>
  <si>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</si>
  <si>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</si>
  <si>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</si>
  <si>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</si>
  <si>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</si>
  <si>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</si>
  <si>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</si>
  <si>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</si>
  <si>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</si>
  <si>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</si>
  <si>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</si>
  <si>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</si>
  <si>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</si>
  <si>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</si>
  <si>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</si>
  <si>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</si>
  <si>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</si>
  <si>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</si>
  <si>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</si>
  <si>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</si>
  <si>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</si>
  <si>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</si>
  <si>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</si>
  <si>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</si>
  <si>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</si>
  <si>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</si>
  <si>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</si>
  <si>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</si>
  <si>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</si>
  <si>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</si>
  <si>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</si>
  <si>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</si>
  <si>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</si>
  <si>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</si>
  <si>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</si>
  <si>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</si>
  <si>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</si>
  <si>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</si>
  <si>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</si>
  <si>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</si>
  <si>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</si>
  <si>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</si>
  <si>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</si>
  <si>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</si>
  <si>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</si>
  <si>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</si>
  <si>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</si>
  <si>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</si>
  <si>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</si>
  <si>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</si>
  <si>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</si>
  <si>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</si>
  <si>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</si>
  <si>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</si>
  <si>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</si>
  <si>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</si>
  <si>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</si>
  <si>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</si>
  <si>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</si>
  <si>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</si>
  <si>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</si>
  <si>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</si>
  <si>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</si>
  <si>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</si>
  <si>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</si>
  <si>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</si>
  <si>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</si>
  <si>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</si>
  <si>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</si>
  <si>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</si>
  <si>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</si>
  <si>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</si>
  <si>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</si>
  <si>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</si>
  <si>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</si>
  <si>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</si>
  <si>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</si>
  <si>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</si>
  <si>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</si>
  <si>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</si>
  <si>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</si>
  <si>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</si>
  <si>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</si>
  <si>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</si>
  <si>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</si>
  <si>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</si>
  <si>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</si>
  <si>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</si>
  <si>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</si>
  <si>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</si>
  <si>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</si>
  <si>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</si>
  <si>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</si>
  <si>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</si>
  <si>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</si>
  <si>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</si>
  <si>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</si>
  <si>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</si>
  <si>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</si>
  <si>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</si>
  <si>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</si>
  <si>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</si>
  <si>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</si>
  <si>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</si>
  <si>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</si>
  <si>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</si>
  <si>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</si>
  <si>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</si>
  <si>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</si>
  <si>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</si>
  <si>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</si>
  <si>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</si>
  <si>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</si>
  <si>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</si>
  <si>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</si>
  <si>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</si>
  <si>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</si>
  <si>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</si>
  <si>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</si>
  <si>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</si>
  <si>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</si>
  <si>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</si>
  <si>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</si>
  <si>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</si>
  <si>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</si>
  <si>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</si>
  <si>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</si>
  <si>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</si>
  <si>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</si>
  <si>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</si>
  <si>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</si>
  <si>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</si>
  <si>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</si>
  <si>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</si>
  <si>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</si>
  <si>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</si>
  <si>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</si>
  <si>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</si>
  <si>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</si>
  <si>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</si>
  <si>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</si>
  <si>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</si>
  <si>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</si>
  <si>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</si>
  <si>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</si>
  <si>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</si>
  <si>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</si>
  <si>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</si>
  <si>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</si>
  <si>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</si>
  <si>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</si>
  <si>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</si>
  <si>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</si>
  <si>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</si>
  <si>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</si>
  <si>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</si>
  <si>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</si>
  <si>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</si>
  <si>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</si>
  <si>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</si>
  <si>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</si>
  <si>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</si>
  <si>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</si>
  <si>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</si>
  <si>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</si>
  <si>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</si>
  <si>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</si>
  <si>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</si>
  <si>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</si>
  <si>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</si>
  <si>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</si>
  <si>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</si>
  <si>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</si>
  <si>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</si>
  <si>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</si>
  <si>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</si>
  <si>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</si>
  <si>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</si>
  <si>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</si>
  <si>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</si>
  <si>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</si>
  <si>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</si>
  <si>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</si>
  <si>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</si>
  <si>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</si>
  <si>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</si>
  <si>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</si>
  <si>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</si>
  <si>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</si>
  <si>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</si>
  <si>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</si>
  <si>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</si>
  <si>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</si>
  <si>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</si>
  <si>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</si>
  <si>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</si>
  <si>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</si>
  <si>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</si>
  <si>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</si>
  <si>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</si>
  <si>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</si>
  <si>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</si>
  <si>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</si>
  <si>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</si>
  <si>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</si>
  <si>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</si>
  <si>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</si>
  <si>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</si>
  <si>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</si>
  <si>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</si>
  <si>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</si>
  <si>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</si>
  <si>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</si>
  <si>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</si>
  <si>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</si>
  <si>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</si>
  <si>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</si>
  <si>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</si>
  <si>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</si>
  <si>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</si>
  <si>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</si>
  <si>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</si>
  <si>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</si>
  <si>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</si>
  <si>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</si>
  <si>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</si>
  <si>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</si>
  <si>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</si>
  <si>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</si>
  <si>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</si>
  <si>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</si>
  <si>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</si>
  <si>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</si>
  <si>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</si>
  <si>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</si>
  <si>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</si>
  <si>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</si>
  <si>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</si>
  <si>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</si>
  <si>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</si>
  <si>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</si>
  <si>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</si>
  <si>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</si>
  <si>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</si>
  <si>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</si>
  <si>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</si>
  <si>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</si>
  <si>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</si>
  <si>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</si>
  <si>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</si>
  <si>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</si>
  <si>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</si>
  <si>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</si>
  <si>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</si>
  <si>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</si>
  <si>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</si>
  <si>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</si>
  <si>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</si>
  <si>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</si>
  <si>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</si>
  <si>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</si>
  <si>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</si>
  <si>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</si>
  <si>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</si>
  <si>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</si>
  <si>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</si>
  <si>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</si>
  <si>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</si>
  <si>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</si>
  <si>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</si>
  <si>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</si>
  <si>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</si>
  <si>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</si>
  <si>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</si>
  <si>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</si>
  <si>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</si>
  <si>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</si>
  <si>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</si>
  <si>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</si>
  <si>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</si>
  <si>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</si>
  <si>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</si>
  <si>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</si>
  <si>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</si>
  <si>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</si>
  <si>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</si>
  <si>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</si>
  <si>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</si>
  <si>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</si>
  <si>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</si>
  <si>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</si>
  <si>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</si>
  <si>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</si>
  <si>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</si>
  <si>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</si>
  <si>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</si>
  <si>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</si>
  <si>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</si>
  <si>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</si>
  <si>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</si>
  <si>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</si>
  <si>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</si>
  <si>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</si>
  <si>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</si>
  <si>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</si>
  <si>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</si>
  <si>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</si>
  <si>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</si>
  <si>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</si>
  <si>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</si>
  <si>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</si>
  <si>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</si>
  <si>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</si>
  <si>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</si>
  <si>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</si>
  <si>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</si>
  <si>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</si>
  <si>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</si>
  <si>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</si>
  <si>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</si>
  <si>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</si>
  <si>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</si>
  <si>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</si>
  <si>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</si>
  <si>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</si>
  <si>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</si>
  <si>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</si>
  <si>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</si>
  <si>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</si>
  <si>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</si>
  <si>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</si>
  <si>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</si>
  <si>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</si>
  <si>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</si>
  <si>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</si>
  <si>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</si>
  <si>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</si>
  <si>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</si>
  <si>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</si>
  <si>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</si>
  <si>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</si>
  <si>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</si>
  <si>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</si>
  <si>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</si>
  <si>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</si>
  <si>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</si>
  <si>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</si>
  <si>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</si>
  <si>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</si>
  <si>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</si>
  <si>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</si>
  <si>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</si>
  <si>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</si>
  <si>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</si>
  <si>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</si>
  <si>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</si>
  <si>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</si>
  <si>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</si>
  <si>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</si>
  <si>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</si>
  <si>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</si>
  <si>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</si>
  <si>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</si>
  <si>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</si>
  <si>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</si>
  <si>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</si>
  <si>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</si>
  <si>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</si>
  <si>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</si>
  <si>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</si>
  <si>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</si>
  <si>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</si>
  <si>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</si>
  <si>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</si>
  <si>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</si>
  <si>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</si>
  <si>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</si>
  <si>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</si>
  <si>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</si>
  <si>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</si>
  <si>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</si>
  <si>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</si>
  <si>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</si>
  <si>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</si>
  <si>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</si>
  <si>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</si>
  <si>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</si>
  <si>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</si>
  <si>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</si>
  <si>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</si>
  <si>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</si>
  <si>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</si>
  <si>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</si>
  <si>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</si>
  <si>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</si>
  <si>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</si>
  <si>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</si>
  <si>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</si>
  <si>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</si>
  <si>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</si>
  <si>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</si>
  <si>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</si>
  <si>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</si>
  <si>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</si>
  <si>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</si>
  <si>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</si>
  <si>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</si>
  <si>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</si>
  <si>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</si>
  <si>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</si>
  <si>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</si>
  <si>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</si>
  <si>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</si>
  <si>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</si>
  <si>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</si>
  <si>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</si>
  <si>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</si>
  <si>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</si>
  <si>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</si>
  <si>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</si>
  <si>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</si>
  <si>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</si>
  <si>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</si>
  <si>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</si>
  <si>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</si>
  <si>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</si>
  <si>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</si>
  <si>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</si>
  <si>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</si>
  <si>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</si>
  <si>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</si>
  <si>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</si>
  <si>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</si>
  <si>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</si>
  <si>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</si>
  <si>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</si>
  <si>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</si>
  <si>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</si>
  <si>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</si>
  <si>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</si>
  <si>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</si>
  <si>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</si>
  <si>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</si>
  <si>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</si>
  <si>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</si>
  <si>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</si>
  <si>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</si>
  <si>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</si>
  <si>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</si>
  <si>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</si>
  <si>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</si>
  <si>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</si>
  <si>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</si>
  <si>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</si>
  <si>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</si>
  <si>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</si>
  <si>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</si>
  <si>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</si>
  <si>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</si>
  <si>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</si>
  <si>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</si>
  <si>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</si>
  <si>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</si>
  <si>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</si>
  <si>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</si>
  <si>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</si>
  <si>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</si>
  <si>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</si>
  <si>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</si>
  <si>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</si>
  <si>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</si>
  <si>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</si>
  <si>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</si>
  <si>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</si>
  <si>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</si>
  <si>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</si>
  <si>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</si>
  <si>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</si>
  <si>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</si>
  <si>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</si>
  <si>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</si>
  <si>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</si>
  <si>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</si>
  <si>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</si>
  <si>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</si>
  <si>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</si>
  <si>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</si>
  <si>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</si>
  <si>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</si>
  <si>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</si>
  <si>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</si>
  <si>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</si>
  <si>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</si>
  <si>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</si>
  <si>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</si>
  <si>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</si>
  <si>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</si>
  <si>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</si>
  <si>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</si>
  <si>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</si>
  <si>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</si>
  <si>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</si>
  <si>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</si>
  <si>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</si>
  <si>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</si>
  <si>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</si>
  <si>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</si>
  <si>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</si>
  <si>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</si>
  <si>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</si>
  <si>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</si>
  <si>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</si>
  <si>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</si>
  <si>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</si>
  <si>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</si>
  <si>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</si>
  <si>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</si>
  <si>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</si>
  <si>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</si>
  <si>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</si>
  <si>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</si>
  <si>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</si>
  <si>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</si>
  <si>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</si>
  <si>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</si>
  <si>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</si>
  <si>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</si>
  <si>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</si>
  <si>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</si>
  <si>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</si>
  <si>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</si>
  <si>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</si>
  <si>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</si>
  <si>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</si>
  <si>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</si>
  <si>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</si>
  <si>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</si>
  <si>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</si>
  <si>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</si>
  <si>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</si>
  <si>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</si>
  <si>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</si>
  <si>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</si>
  <si>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</si>
  <si>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</si>
  <si>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</si>
  <si>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</si>
  <si>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</si>
  <si>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</si>
  <si>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</si>
  <si>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</si>
  <si>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</si>
  <si>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</si>
  <si>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</si>
  <si>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</si>
  <si>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</si>
  <si>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</si>
  <si>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</si>
  <si>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</si>
  <si>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</si>
  <si>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</si>
  <si>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</si>
  <si>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</si>
  <si>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</si>
  <si>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</si>
  <si>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</si>
  <si>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</si>
  <si>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</si>
  <si>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</si>
  <si>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</si>
  <si>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</si>
  <si>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</si>
  <si>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</si>
  <si>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</si>
  <si>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</si>
  <si>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</si>
  <si>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</si>
  <si>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</si>
  <si>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</si>
  <si>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</si>
  <si>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</si>
  <si>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</si>
  <si>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</si>
  <si>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</si>
  <si>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</si>
  <si>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</si>
  <si>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</si>
  <si>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</si>
  <si>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</si>
  <si>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</si>
  <si>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</si>
  <si>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</si>
  <si>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</si>
  <si>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</si>
  <si>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</si>
  <si>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</si>
  <si>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</si>
  <si>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</si>
  <si>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</si>
  <si>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</si>
  <si>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</si>
  <si>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</si>
  <si>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</si>
  <si>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</si>
  <si>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</si>
  <si>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</si>
  <si>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</si>
  <si>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</si>
  <si>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</si>
  <si>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</si>
  <si>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</si>
  <si>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</si>
  <si>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</si>
  <si>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</si>
  <si>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</si>
  <si>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</si>
  <si>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</si>
  <si>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</si>
  <si>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</si>
  <si>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</si>
  <si>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</si>
  <si>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</si>
  <si>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</si>
  <si>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</si>
  <si>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</si>
  <si>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</si>
  <si>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</si>
  <si>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</si>
  <si>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</si>
  <si>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</si>
  <si>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</si>
  <si>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</si>
  <si>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</si>
  <si>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</si>
  <si>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</si>
  <si>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</si>
  <si>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</si>
  <si>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</si>
  <si>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</si>
  <si>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</si>
  <si>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</si>
  <si>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</si>
  <si>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</si>
  <si>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</si>
  <si>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</si>
  <si>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</si>
  <si>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</si>
  <si>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</si>
  <si>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</si>
  <si>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</si>
  <si>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</si>
  <si>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</si>
  <si>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</si>
  <si>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</si>
  <si>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</si>
  <si>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</si>
  <si>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</si>
  <si>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</si>
  <si>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</si>
  <si>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</si>
  <si>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</si>
  <si>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</si>
  <si>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</si>
  <si>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</si>
  <si>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</si>
  <si>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</si>
  <si>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</si>
  <si>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</si>
  <si>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</si>
  <si>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</si>
  <si>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</si>
  <si>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</si>
  <si>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</si>
  <si>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</si>
  <si>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</si>
  <si>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</si>
  <si>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</si>
  <si>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</si>
  <si>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</si>
  <si>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</si>
  <si>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</si>
  <si>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</si>
  <si>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</si>
  <si>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</si>
  <si>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</si>
  <si>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</si>
  <si>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</si>
  <si>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</si>
  <si>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</si>
  <si>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</si>
  <si>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</si>
  <si>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</si>
  <si>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</si>
  <si>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</si>
  <si>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</si>
  <si>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</si>
  <si>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</si>
  <si>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</si>
  <si>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</si>
  <si>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</si>
  <si>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</si>
  <si>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</si>
  <si>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</si>
  <si>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</si>
  <si>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</si>
  <si>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</si>
  <si>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</si>
  <si>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</si>
  <si>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</si>
  <si>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</si>
  <si>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</si>
  <si>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</si>
  <si>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</si>
  <si>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</si>
  <si>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</si>
  <si>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</si>
  <si>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</si>
  <si>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</si>
  <si>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</si>
  <si>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</si>
  <si>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</si>
  <si>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</si>
  <si>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</si>
  <si>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</si>
  <si>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</si>
  <si>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</si>
  <si>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</si>
  <si>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</si>
  <si>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</si>
  <si>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</si>
  <si>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</si>
  <si>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</si>
  <si>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</si>
  <si>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</si>
  <si>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</si>
  <si>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</si>
  <si>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</si>
  <si>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</si>
  <si>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</si>
  <si>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</si>
  <si>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</si>
  <si>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</si>
  <si>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</si>
  <si>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</si>
  <si>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</si>
  <si>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</si>
  <si>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</si>
  <si>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</si>
  <si>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</si>
  <si>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</si>
  <si>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</si>
  <si>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</si>
  <si>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</si>
  <si>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</si>
  <si>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</si>
  <si>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</si>
  <si>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</si>
  <si>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</si>
  <si>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</si>
  <si>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</si>
  <si>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</si>
  <si>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</si>
  <si>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</si>
  <si>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</si>
  <si>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</si>
  <si>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</si>
  <si>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</si>
  <si>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</si>
  <si>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</si>
  <si>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</si>
  <si>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</si>
  <si>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</si>
  <si>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</si>
  <si>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</si>
  <si>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</si>
  <si>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</si>
  <si>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</si>
  <si>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</si>
  <si>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</si>
  <si>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</si>
  <si>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</si>
  <si>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</si>
  <si>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</si>
  <si>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</si>
  <si>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</si>
  <si>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</si>
  <si>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</si>
  <si>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</si>
  <si>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</si>
  <si>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</si>
  <si>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</si>
  <si>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</si>
  <si>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</si>
  <si>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</si>
  <si>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</si>
  <si>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</si>
  <si>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</si>
  <si>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</si>
  <si>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</si>
  <si>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</si>
  <si>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</si>
  <si>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</si>
  <si>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</si>
  <si>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</si>
  <si>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</si>
  <si>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</si>
  <si>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</si>
  <si>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</si>
  <si>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</si>
  <si>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</si>
  <si>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</si>
  <si>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</si>
  <si>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</si>
  <si>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</si>
  <si>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</si>
  <si>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</si>
  <si>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</si>
  <si>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</si>
  <si>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</si>
  <si>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</si>
  <si>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</si>
  <si>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</si>
  <si>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</si>
  <si>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</si>
  <si>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</si>
  <si>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</si>
  <si>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</si>
  <si>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</si>
  <si>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</si>
  <si>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</si>
  <si>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</si>
  <si>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</si>
  <si>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</si>
  <si>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</si>
  <si>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</si>
  <si>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</si>
  <si>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</si>
  <si>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</si>
  <si>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</si>
  <si>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</si>
  <si>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</si>
  <si>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</si>
  <si>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</si>
  <si>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</si>
  <si>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</si>
  <si>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附表4</t>
  </si>
  <si>
    <t>高新区2018年一般公共预算收支决算平衡表</t>
  </si>
  <si>
    <t>支出</t>
  </si>
  <si>
    <t>本年收入</t>
  </si>
  <si>
    <t>本年支出</t>
  </si>
  <si>
    <t>上级补助收入</t>
  </si>
  <si>
    <t>上解上级支出</t>
  </si>
  <si>
    <t>返还性收入</t>
  </si>
  <si>
    <t>体制上解支出</t>
  </si>
  <si>
    <t>增值税和消费税税收返还收入</t>
  </si>
  <si>
    <t>出口退税专项上解支出</t>
  </si>
  <si>
    <t>所得税基数返还收入</t>
  </si>
  <si>
    <t>专项上解支出</t>
  </si>
  <si>
    <t>成品油价格和税费改革税收返还收入</t>
  </si>
  <si>
    <t>补助下级支出</t>
  </si>
  <si>
    <t>一般性转移支付收入</t>
  </si>
  <si>
    <t>债务还本支出</t>
  </si>
  <si>
    <t xml:space="preserve">    均衡性转移支付收入</t>
  </si>
  <si>
    <t>债务转贷支出</t>
  </si>
  <si>
    <t xml:space="preserve">    老少边穷转移支付收入</t>
  </si>
  <si>
    <t>安排预算稳定调节基金</t>
  </si>
  <si>
    <t xml:space="preserve">    结算补助收入</t>
  </si>
  <si>
    <t>年终结余</t>
  </si>
  <si>
    <t xml:space="preserve">    成品油价格和税费改革转移支付补助收入</t>
  </si>
  <si>
    <t xml:space="preserve">    基层公检法司转移支付收入</t>
  </si>
  <si>
    <t xml:space="preserve">    义务教育转移支付收入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</si>
  <si>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</si>
  <si>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</si>
  <si>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</si>
  <si>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</si>
  <si>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</si>
  <si>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贫困地区转移支付收入</t>
  </si>
  <si>
    <t xml:space="preserve">    固定数额补助收入</t>
  </si>
  <si>
    <t xml:space="preserve">    其他一般性转移支付收入</t>
  </si>
  <si>
    <t>专项转移支付收入</t>
  </si>
  <si>
    <t>下级上解收入</t>
  </si>
  <si>
    <t>债券转贷收入</t>
  </si>
  <si>
    <t>上年结余收入</t>
  </si>
  <si>
    <t>上年结转收入</t>
  </si>
  <si>
    <t>动用上年结余</t>
  </si>
  <si>
    <t>调入预算稳定调节基金</t>
  </si>
  <si>
    <t>补充预算稳定调节基金</t>
  </si>
  <si>
    <t>调入资金</t>
  </si>
  <si>
    <t>收入总计</t>
  </si>
  <si>
    <t>支出总计</t>
  </si>
  <si>
    <t>滚存结余</t>
  </si>
  <si>
    <t>减：结转下年的支出</t>
  </si>
  <si>
    <t xml:space="preserve">    净结余</t>
  </si>
  <si>
    <t>附件5</t>
  </si>
  <si>
    <t>2018年高新区一般公共预算(基本)支出决算表（按经济分类）</t>
  </si>
  <si>
    <t>预算数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</si>
  <si>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</si>
  <si>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</si>
  <si>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</si>
  <si>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</si>
  <si>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</si>
  <si>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</si>
  <si>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</si>
  <si>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</si>
  <si>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</si>
  <si>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</si>
  <si>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</si>
  <si>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</si>
  <si>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</si>
  <si>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</si>
  <si>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</si>
  <si>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</si>
  <si>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</si>
  <si>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</si>
  <si>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</si>
  <si>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</si>
  <si>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</si>
  <si>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</si>
  <si>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</si>
  <si>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</si>
  <si>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</si>
  <si>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</si>
  <si>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</si>
  <si>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</si>
  <si>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</si>
  <si>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</si>
  <si>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</si>
  <si>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</si>
  <si>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</si>
  <si>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</si>
  <si>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</si>
  <si>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</si>
  <si>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</si>
  <si>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</si>
  <si>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</si>
  <si>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</si>
  <si>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</si>
  <si>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</si>
  <si>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</si>
  <si>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</si>
  <si>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</si>
  <si>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</si>
  <si>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</si>
  <si>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</si>
  <si>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</si>
  <si>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</si>
  <si>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</si>
  <si>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</si>
  <si>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</si>
  <si>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</si>
  <si>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</si>
  <si>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</si>
  <si>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附表6</t>
  </si>
  <si>
    <t>高新区2018年一般公共预算税收返还和转移支付决算表</t>
  </si>
  <si>
    <t>合计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</si>
  <si>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</si>
  <si>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</si>
  <si>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</si>
  <si>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</si>
  <si>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</si>
  <si>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</si>
  <si>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</si>
  <si>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</si>
  <si>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</si>
  <si>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</si>
  <si>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</si>
  <si>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</si>
  <si>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</si>
  <si>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</si>
  <si>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</si>
  <si>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</si>
  <si>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</si>
  <si>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</si>
  <si>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</si>
  <si>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</si>
  <si>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附表7</t>
  </si>
  <si>
    <t>高新区2018年政府性基金收入决算报表</t>
  </si>
  <si>
    <t xml:space="preserve">                                                     </t>
  </si>
  <si>
    <t>项          目</t>
  </si>
  <si>
    <t>为预算数的%</t>
  </si>
  <si>
    <t>比上年决算数增长%</t>
  </si>
  <si>
    <t>合     计</t>
  </si>
  <si>
    <t>城市基础设施配套费收入</t>
  </si>
  <si>
    <t>国有土地收益基金收入</t>
  </si>
  <si>
    <t>其他政府性基金收入</t>
  </si>
  <si>
    <t>附表8</t>
  </si>
  <si>
    <r>
      <t>高新区</t>
    </r>
    <r>
      <rPr>
        <b/>
        <sz val="20"/>
        <rFont val="Times New Roman"/>
        <family val="1"/>
      </rPr>
      <t>2018</t>
    </r>
    <r>
      <rPr>
        <b/>
        <sz val="20"/>
        <rFont val="宋体"/>
        <family val="0"/>
      </rPr>
      <t>年政府性基金支出决算报表</t>
    </r>
  </si>
  <si>
    <t>为调整预算数的%</t>
  </si>
  <si>
    <t>预算结余数</t>
  </si>
  <si>
    <t>2017年决算数</t>
  </si>
  <si>
    <t>合      计</t>
  </si>
  <si>
    <t>社会保障和就业</t>
  </si>
  <si>
    <t xml:space="preserve">  大中型水库移民后期扶持基金支出</t>
  </si>
  <si>
    <t>城乡社区事务</t>
  </si>
  <si>
    <t xml:space="preserve">  国有土地使用权出让收入安排的支出</t>
  </si>
  <si>
    <t xml:space="preserve">  国有土地收益基金及对应专项债务收入安排的支出</t>
  </si>
  <si>
    <t xml:space="preserve">  新增建设用地土地有偿使用费及对应专项债务收入安排的支出</t>
  </si>
  <si>
    <t xml:space="preserve">  城市基础设施配套费安排的支出</t>
  </si>
  <si>
    <t>其他政府性基金及对应专项债务收入安排的支出</t>
  </si>
  <si>
    <t xml:space="preserve">  彩票公益金安排的支出</t>
  </si>
  <si>
    <t>附件9</t>
  </si>
  <si>
    <t>2018年度高新区政府性基金预算支出决算明细表</t>
  </si>
  <si>
    <t>政府性基金预算支出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</si>
  <si>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</si>
  <si>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</si>
  <si>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</si>
  <si>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</si>
  <si>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</si>
  <si>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</si>
  <si>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</si>
  <si>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</si>
  <si>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</si>
  <si>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</si>
  <si>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</si>
  <si>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</si>
  <si>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</si>
  <si>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</si>
  <si>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</si>
  <si>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</si>
  <si>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</si>
  <si>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</si>
  <si>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</si>
  <si>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</si>
  <si>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</si>
  <si>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</si>
  <si>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</si>
  <si>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</si>
  <si>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</si>
  <si>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</si>
  <si>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</si>
  <si>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</si>
  <si>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</si>
  <si>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</si>
  <si>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</si>
  <si>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</si>
  <si>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</si>
  <si>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</si>
  <si>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</si>
  <si>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</si>
  <si>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</si>
  <si>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</si>
  <si>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</si>
  <si>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</si>
  <si>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</si>
  <si>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</si>
  <si>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</si>
  <si>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</si>
  <si>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</si>
  <si>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</si>
  <si>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</si>
  <si>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</si>
  <si>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</si>
  <si>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</si>
  <si>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</si>
  <si>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</si>
  <si>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</si>
  <si>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</si>
  <si>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</si>
  <si>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</si>
  <si>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</si>
  <si>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</si>
  <si>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</si>
  <si>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</si>
  <si>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</si>
  <si>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</si>
  <si>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</si>
  <si>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</si>
  <si>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</si>
  <si>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</si>
  <si>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</si>
  <si>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</si>
  <si>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</si>
  <si>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</si>
  <si>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</si>
  <si>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</si>
  <si>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</si>
  <si>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</si>
  <si>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</si>
  <si>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</si>
  <si>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</si>
  <si>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</si>
  <si>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</si>
  <si>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</si>
  <si>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</si>
  <si>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</si>
  <si>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</si>
  <si>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</si>
  <si>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</si>
  <si>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</si>
  <si>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</si>
  <si>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</si>
  <si>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</si>
  <si>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</si>
  <si>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</si>
  <si>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</si>
  <si>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</si>
  <si>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</si>
  <si>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</si>
  <si>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</si>
  <si>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</si>
  <si>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</si>
  <si>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</si>
  <si>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</si>
  <si>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</si>
  <si>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</si>
  <si>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</si>
  <si>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</si>
  <si>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</si>
  <si>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</si>
  <si>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</si>
  <si>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</si>
  <si>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</si>
  <si>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</si>
  <si>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</si>
  <si>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</si>
  <si>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</si>
  <si>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</si>
  <si>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</si>
  <si>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</si>
  <si>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</si>
  <si>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</si>
  <si>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</si>
  <si>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</si>
  <si>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</si>
  <si>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</si>
  <si>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</si>
  <si>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</si>
  <si>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</si>
  <si>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</si>
  <si>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</si>
  <si>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</si>
  <si>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</si>
  <si>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</si>
  <si>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</si>
  <si>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</si>
  <si>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</si>
  <si>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</si>
  <si>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</si>
  <si>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</si>
  <si>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</si>
  <si>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</si>
  <si>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</si>
  <si>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</si>
  <si>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</si>
  <si>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</si>
  <si>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</si>
  <si>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</si>
  <si>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</si>
  <si>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</si>
  <si>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</si>
  <si>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</si>
  <si>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</si>
  <si>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</si>
  <si>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</si>
  <si>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</si>
  <si>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</si>
  <si>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</si>
  <si>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</si>
  <si>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</si>
  <si>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</si>
  <si>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</si>
  <si>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</si>
  <si>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</si>
  <si>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</si>
  <si>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</si>
  <si>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</si>
  <si>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</si>
  <si>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</si>
  <si>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</si>
  <si>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</si>
  <si>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附表10</t>
  </si>
  <si>
    <t>2018年政府性基金转移支付决算表</t>
  </si>
  <si>
    <t>合   计</t>
  </si>
  <si>
    <t xml:space="preserve">  城市公用事业附加安排的支出</t>
  </si>
  <si>
    <t xml:space="preserve">  国有土地收益基金安排的支出</t>
  </si>
  <si>
    <t xml:space="preserve">  农业土地开发资金安排的支出</t>
  </si>
  <si>
    <t xml:space="preserve">  污水处理费安排的支出</t>
  </si>
  <si>
    <t xml:space="preserve">  大中型水库库区基金支出</t>
  </si>
  <si>
    <t xml:space="preserve">  车辆通行费安排的支出</t>
  </si>
  <si>
    <t xml:space="preserve">  散装水泥专项资金支出</t>
  </si>
  <si>
    <t xml:space="preserve">  新型墙体材料专项基金支出</t>
  </si>
  <si>
    <t>附表11</t>
  </si>
  <si>
    <t>2018年政府性基金收支决算平衡表</t>
  </si>
  <si>
    <t>本年政府性基金收入</t>
  </si>
  <si>
    <t>本年政府性基金支出</t>
  </si>
  <si>
    <t xml:space="preserve">    1.一般公共预算调入</t>
  </si>
  <si>
    <t>调出资金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</si>
  <si>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2.财政专户管理资金调入</t>
    </r>
  </si>
  <si>
    <t>债券还本支出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</si>
  <si>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3.其他调入</t>
    </r>
  </si>
  <si>
    <t>上年结余</t>
  </si>
  <si>
    <t>政府性基金预算年终结余</t>
  </si>
  <si>
    <t xml:space="preserve">      收入合计</t>
  </si>
  <si>
    <t xml:space="preserve">      支出合计</t>
  </si>
  <si>
    <t>年终滚存结余</t>
  </si>
  <si>
    <t>附件12</t>
  </si>
  <si>
    <t>2018年政府一般债券发行和还本付息情况表</t>
  </si>
  <si>
    <t>项   目</t>
  </si>
  <si>
    <t>一、2017年末地方政府一般债务余额</t>
  </si>
  <si>
    <t>二、2017年地方政府一般债务限额</t>
  </si>
  <si>
    <t>三、2018年地方政府一般债券发行数</t>
  </si>
  <si>
    <t xml:space="preserve">   其中： 新增一般债券</t>
  </si>
  <si>
    <t xml:space="preserve">          再融资一般债券</t>
  </si>
  <si>
    <t xml:space="preserve">          置换一般债券</t>
  </si>
  <si>
    <t>四、2018年地方政府一般债券还本数</t>
  </si>
  <si>
    <t>五、2018年地方政府一般债券付息数</t>
  </si>
  <si>
    <t>六、2018年末地方政府一般债务余额</t>
  </si>
  <si>
    <t>七、2018年地方政府一般债务限额</t>
  </si>
  <si>
    <t>附件13</t>
  </si>
  <si>
    <t>2018年政府专项债券发行和还本付息情况表</t>
  </si>
  <si>
    <t>项  目</t>
  </si>
  <si>
    <t>一、2017年末地方政府专项债务余额</t>
  </si>
  <si>
    <t>二、2017年地方政府专项债务限额</t>
  </si>
  <si>
    <t>三、2018年地方政府专项债券发行数</t>
  </si>
  <si>
    <t xml:space="preserve">   其中：新增专项债券</t>
  </si>
  <si>
    <t xml:space="preserve">         再融资专项债券</t>
  </si>
  <si>
    <t>四、2018年地方政府专项债券还本数</t>
  </si>
  <si>
    <t>五、2018年地方政府专项债券付息数</t>
  </si>
  <si>
    <t>六、2018年末地方政府专项债务余额</t>
  </si>
  <si>
    <t>七、2018年地方政府专项债务限额</t>
  </si>
  <si>
    <t>附件14</t>
  </si>
  <si>
    <t>2018年区级国有资本经营收入决算表</t>
  </si>
  <si>
    <t>收入决算数</t>
  </si>
  <si>
    <t>利润收入</t>
  </si>
  <si>
    <t>上年结转</t>
  </si>
  <si>
    <t>收 入 总 计</t>
  </si>
  <si>
    <t>附件15</t>
  </si>
  <si>
    <t>2018年区级国有资本经营支出决算表</t>
  </si>
  <si>
    <t>支出决算数</t>
  </si>
  <si>
    <t>解决历史遗留问题及改革成本支出</t>
  </si>
  <si>
    <t>国有企业资本金注入</t>
  </si>
  <si>
    <t>其他国有资本经营预算支出</t>
  </si>
  <si>
    <t>支 出 总 计</t>
  </si>
  <si>
    <t>附件16</t>
  </si>
  <si>
    <t>2018年区级国有资本经营预算转移支付表</t>
  </si>
  <si>
    <t>转移支付预算数</t>
  </si>
  <si>
    <t>附件17</t>
  </si>
  <si>
    <t>2018年全区社会保险基金收入决算表</t>
  </si>
  <si>
    <t>企业职工基本养老保险基金收入</t>
  </si>
  <si>
    <t xml:space="preserve">  基本养老保险费收入</t>
  </si>
  <si>
    <t xml:space="preserve">  利息收入</t>
  </si>
  <si>
    <t xml:space="preserve">  财政补贴收入</t>
  </si>
  <si>
    <t xml:space="preserve">  其他收入</t>
  </si>
  <si>
    <t xml:space="preserve">  转移收入</t>
  </si>
  <si>
    <t xml:space="preserve"> 上级补助收入</t>
  </si>
  <si>
    <t>失业保险基金收入</t>
  </si>
  <si>
    <t xml:space="preserve">  失业保险费收入</t>
  </si>
  <si>
    <t>城镇职工基本医疗保险基金收入</t>
  </si>
  <si>
    <t xml:space="preserve">  基本医疗保险费收入</t>
  </si>
  <si>
    <t>工伤保险基金收入</t>
  </si>
  <si>
    <t xml:space="preserve">  工伤保险费收入</t>
  </si>
  <si>
    <t>生育保险基金收入</t>
  </si>
  <si>
    <t xml:space="preserve">  生育保险费收入</t>
  </si>
  <si>
    <t>机关事业单位养老保险基金收入</t>
  </si>
  <si>
    <t>本年收入合计</t>
  </si>
  <si>
    <t>上年滚存结余</t>
  </si>
  <si>
    <t>附件18</t>
  </si>
  <si>
    <t>2018年全区社会保险基金支出决算表</t>
  </si>
  <si>
    <t>企业职工基本养老保险基金支出</t>
  </si>
  <si>
    <t xml:space="preserve">  基本养老金支出</t>
  </si>
  <si>
    <t xml:space="preserve">  丧葬抚恤补助支出</t>
  </si>
  <si>
    <t xml:space="preserve">  转移支出</t>
  </si>
  <si>
    <t>失业保险基金支出</t>
  </si>
  <si>
    <t xml:space="preserve">  失业保险金支出</t>
  </si>
  <si>
    <t xml:space="preserve">  基本医疗保险费支出</t>
  </si>
  <si>
    <t xml:space="preserve">  职业培训补贴支出</t>
  </si>
  <si>
    <t xml:space="preserve">  稳定岗位补贴支出</t>
  </si>
  <si>
    <t xml:space="preserve">  其他费用支出</t>
  </si>
  <si>
    <t xml:space="preserve">  上解上级支出</t>
  </si>
  <si>
    <t>城镇职工基本医疗保险基金支出</t>
  </si>
  <si>
    <t xml:space="preserve">  基本医疗保险待遇支出</t>
  </si>
  <si>
    <t xml:space="preserve">    </t>
  </si>
  <si>
    <t xml:space="preserve">    住院支出</t>
  </si>
  <si>
    <t>　  门诊支出</t>
  </si>
  <si>
    <t>工伤保险基金支出</t>
  </si>
  <si>
    <t xml:space="preserve">  工伤保险待遇支出</t>
  </si>
  <si>
    <t>　　 其中：医疗待遇支出</t>
  </si>
  <si>
    <t xml:space="preserve">  劳动能力鉴定支出</t>
  </si>
  <si>
    <t xml:space="preserve">  工伤预防费用支出</t>
  </si>
  <si>
    <t>生育保险基金支出</t>
  </si>
  <si>
    <t xml:space="preserve">  生育医疗费用支出</t>
  </si>
  <si>
    <t xml:space="preserve">  生育津贴支出</t>
  </si>
  <si>
    <t>机关事业单位养老保险基金支出</t>
  </si>
  <si>
    <t>本年支出合计</t>
  </si>
  <si>
    <t>年末滚存结余</t>
  </si>
  <si>
    <t>高新区2017年一般公共预算基本支出决算表（按经济分类）</t>
  </si>
  <si>
    <t>工资福利支出</t>
  </si>
  <si>
    <t>基本工资</t>
  </si>
  <si>
    <t>津贴补贴</t>
  </si>
  <si>
    <t>奖金</t>
  </si>
  <si>
    <t>其他社会保障缴费</t>
  </si>
  <si>
    <t>绩效工资</t>
  </si>
  <si>
    <t>其他工资福利支出</t>
  </si>
  <si>
    <t>伙食补助费</t>
  </si>
  <si>
    <t>机关事业单位基本养老保险缴费</t>
  </si>
  <si>
    <t>职业年金缴费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</si>
  <si>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</si>
  <si>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</si>
  <si>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</si>
  <si>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</si>
  <si>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</si>
  <si>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</si>
  <si>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</si>
  <si>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</si>
  <si>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</si>
  <si>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</si>
  <si>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</si>
  <si>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</si>
  <si>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</si>
  <si>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</si>
  <si>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</si>
  <si>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</si>
  <si>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</si>
  <si>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</si>
  <si>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</si>
  <si>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</si>
  <si>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</si>
  <si>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</si>
  <si>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因公出国（境）费用</t>
  </si>
  <si>
    <t>专用材料费</t>
  </si>
  <si>
    <t>被装购置费</t>
  </si>
  <si>
    <t>其他交通费用</t>
  </si>
  <si>
    <t>税金及附加费用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</si>
  <si>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</si>
  <si>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</si>
  <si>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</si>
  <si>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</si>
  <si>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</si>
  <si>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</si>
  <si>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</si>
  <si>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</si>
  <si>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生产补贴</t>
  </si>
  <si>
    <t xml:space="preserve">  采暖补贴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</si>
  <si>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</si>
  <si>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</si>
  <si>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</si>
  <si>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</si>
  <si>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</si>
  <si>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</si>
  <si>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</si>
  <si>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</si>
  <si>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</si>
  <si>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</si>
  <si>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国内债务还本</t>
  </si>
  <si>
    <t xml:space="preserve">  国外债务还本</t>
  </si>
  <si>
    <t>基本建设支出</t>
  </si>
  <si>
    <t xml:space="preserve">  办公设备购置</t>
  </si>
  <si>
    <t xml:space="preserve">  专用设备购置</t>
  </si>
  <si>
    <t xml:space="preserve">  信息网络及软件购置更新</t>
  </si>
  <si>
    <t xml:space="preserve">  物资储备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</si>
  <si>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</si>
  <si>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</si>
  <si>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</si>
  <si>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</si>
  <si>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</si>
  <si>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</si>
  <si>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</si>
  <si>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</si>
  <si>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预备费</t>
  </si>
  <si>
    <t xml:space="preserve">  预留</t>
  </si>
  <si>
    <t xml:space="preserve">  贷款转贷</t>
  </si>
  <si>
    <t>合计：</t>
  </si>
  <si>
    <t>高新区2017年政府一般债务限额和余额情况表</t>
  </si>
  <si>
    <t>一、2017年末政府一般债务余额限额</t>
  </si>
  <si>
    <t>二、2016年末政府一般债务余额</t>
  </si>
  <si>
    <t>三、2017年政府一般债务转贷额</t>
  </si>
  <si>
    <t>四、2017年政府一般债务还本额</t>
  </si>
  <si>
    <t>五、2017年末政府一般债务余额</t>
  </si>
  <si>
    <t>高新区2017年政府专项债务限额和余额情况表</t>
  </si>
  <si>
    <t>一、2017年末政府专项债务余额限额</t>
  </si>
  <si>
    <t>二、2016年末政府专项债务余额</t>
  </si>
  <si>
    <t>三、2017年政府专项债务转贷额</t>
  </si>
  <si>
    <t>四、2017年政府专项债务还本额</t>
  </si>
  <si>
    <t>五、2017年末政府专项债务余额</t>
  </si>
  <si>
    <t>附表20</t>
  </si>
  <si>
    <t>2017年政府性基金转移支付决算表（分项目）</t>
  </si>
  <si>
    <t>上级对我区转移支付</t>
  </si>
  <si>
    <t>国家电影事业发展专项资金</t>
  </si>
  <si>
    <t>大中型水库移民后期扶持基金</t>
  </si>
  <si>
    <t>小型水库移民扶助基金</t>
  </si>
  <si>
    <t>国有土地使用权出让金</t>
  </si>
  <si>
    <t>国有土地收益基金</t>
  </si>
  <si>
    <t>大中型水库库区基金</t>
  </si>
  <si>
    <t>车辆通行费</t>
  </si>
  <si>
    <t>新型墙体材料专项基金</t>
  </si>
  <si>
    <t>旅游发展基金</t>
  </si>
  <si>
    <t>彩票公益金</t>
  </si>
  <si>
    <t>2017年一般公共预算返还收入和转移支付决算表（分项目）</t>
  </si>
  <si>
    <t>上级对我区税收返还和转移支付</t>
  </si>
  <si>
    <t>区对乡镇税收返还和转移支付</t>
  </si>
  <si>
    <t>合  计</t>
  </si>
  <si>
    <t>税收返还</t>
  </si>
  <si>
    <t>所得税基数返还补助</t>
  </si>
  <si>
    <t>成品油税费改革税收返还收入</t>
  </si>
  <si>
    <t>增值税返还</t>
  </si>
  <si>
    <t>消费税返还基数</t>
  </si>
  <si>
    <t>增值税税收返还（上解）基数</t>
  </si>
  <si>
    <t>一般性转移支付</t>
  </si>
  <si>
    <t>均衡性转移支付收入</t>
  </si>
  <si>
    <t>结算补助收入</t>
  </si>
  <si>
    <t>成品油税费改革转移支付收入</t>
  </si>
  <si>
    <t>基层公检法司转移支付收入</t>
  </si>
  <si>
    <t>城乡义务教育转移支付收入</t>
  </si>
  <si>
    <t>基本养老金转移支付收入</t>
  </si>
  <si>
    <t>城乡居民医疗保险转移支付收入</t>
  </si>
  <si>
    <t>其中：城乡居民医疗保险</t>
  </si>
  <si>
    <t>农村综合改革转移支付收入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</si>
  <si>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</si>
  <si>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</si>
  <si>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</si>
  <si>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</si>
  <si>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</si>
  <si>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贫困地区转移支付收入</t>
  </si>
  <si>
    <t>其他一般性转移支付收入</t>
  </si>
  <si>
    <t>专项转移支付</t>
  </si>
  <si>
    <t>一般公共服务</t>
  </si>
  <si>
    <t>人大事务</t>
  </si>
  <si>
    <t>财政事务</t>
  </si>
  <si>
    <t>商贸事务</t>
  </si>
  <si>
    <t>工商行政管理实务</t>
  </si>
  <si>
    <t>其他共产党实务支出</t>
  </si>
  <si>
    <t>国防</t>
  </si>
  <si>
    <t>公共安全</t>
  </si>
  <si>
    <t>教育</t>
  </si>
  <si>
    <t>科学技术</t>
  </si>
  <si>
    <t xml:space="preserve">  其他科学技术支出</t>
  </si>
  <si>
    <t>文化体育与传媒</t>
  </si>
  <si>
    <t xml:space="preserve">  其他文化体育与传媒资金</t>
  </si>
  <si>
    <t xml:space="preserve">  民政管理实务</t>
  </si>
  <si>
    <t>医疗卫生与计划生育</t>
  </si>
  <si>
    <t xml:space="preserve">  公共卫生服务补助资金</t>
  </si>
  <si>
    <t xml:space="preserve">  计划生育补助资金</t>
  </si>
  <si>
    <t>节能环保</t>
  </si>
  <si>
    <t xml:space="preserve">  能源节约利用</t>
  </si>
  <si>
    <t>城乡社区</t>
  </si>
  <si>
    <t>农林水</t>
  </si>
  <si>
    <t>交通运输</t>
  </si>
  <si>
    <t xml:space="preserve">  车辆购置税收入补助资金</t>
  </si>
  <si>
    <t>资源勘探信息等</t>
  </si>
  <si>
    <t xml:space="preserve">  安全生产监管资金</t>
  </si>
  <si>
    <t xml:space="preserve">  其他资源勘探信息资金</t>
  </si>
  <si>
    <t>商业服务业等</t>
  </si>
  <si>
    <t xml:space="preserve">  商业流通实务</t>
  </si>
  <si>
    <t>金融</t>
  </si>
  <si>
    <t>国土海洋气象等</t>
  </si>
  <si>
    <t>住房保障</t>
  </si>
  <si>
    <t>城镇保障性安居工程专项</t>
  </si>
  <si>
    <t>粮油物资储备</t>
  </si>
  <si>
    <t xml:space="preserve">  产粮（油）大县奖励专项</t>
  </si>
  <si>
    <t xml:space="preserve">  粮油物资储备专项</t>
  </si>
  <si>
    <t>其他资金</t>
  </si>
  <si>
    <t>附表3</t>
  </si>
  <si>
    <t>高新区2017年一般公共预算支出决算表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</si>
  <si>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</si>
  <si>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</si>
  <si>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</si>
  <si>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</si>
  <si>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</si>
  <si>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</si>
  <si>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人大代表履职能力提升</t>
  </si>
  <si>
    <t xml:space="preserve">      代表工作</t>
  </si>
  <si>
    <t xml:space="preserve">     人大信访工作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</si>
  <si>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</si>
  <si>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</si>
  <si>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</si>
  <si>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</si>
  <si>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</si>
  <si>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</si>
  <si>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法制建设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</si>
  <si>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</si>
  <si>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</si>
  <si>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</si>
  <si>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</si>
  <si>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统计信息事务</t>
  </si>
  <si>
    <t xml:space="preserve">      专项统计业务</t>
  </si>
  <si>
    <t xml:space="preserve">      专项普查活动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</si>
  <si>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</si>
  <si>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</si>
  <si>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</si>
  <si>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</si>
  <si>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</si>
  <si>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</si>
  <si>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</si>
  <si>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</si>
  <si>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审计事务</t>
  </si>
  <si>
    <t xml:space="preserve">      审计业务</t>
  </si>
  <si>
    <t xml:space="preserve">    人力资源事务</t>
  </si>
  <si>
    <t xml:space="preserve">      军队转业干部安置</t>
  </si>
  <si>
    <t xml:space="preserve">      博士后日常经费</t>
  </si>
  <si>
    <t xml:space="preserve">      公务员考核</t>
  </si>
  <si>
    <t xml:space="preserve">      公务员履职能力提升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</si>
  <si>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</si>
  <si>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</si>
  <si>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</si>
  <si>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</si>
  <si>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知识产权事务</t>
  </si>
  <si>
    <t xml:space="preserve">    工商管理事务专项</t>
  </si>
  <si>
    <t xml:space="preserve">      工商管理事务专项</t>
  </si>
  <si>
    <t xml:space="preserve">    宗教事务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</si>
  <si>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</si>
  <si>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</si>
  <si>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</si>
  <si>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　　其他党委办公厅（室）及相关机构事务支出</t>
  </si>
  <si>
    <t xml:space="preserve">    其他共产党事务支出</t>
  </si>
  <si>
    <t xml:space="preserve">    其他一般公共服务支出(款)</t>
  </si>
  <si>
    <t xml:space="preserve">      其他一般公共服务支出(项)</t>
  </si>
  <si>
    <t xml:space="preserve">  公共安全支出</t>
  </si>
  <si>
    <t xml:space="preserve">     武装警察</t>
  </si>
  <si>
    <t xml:space="preserve">       消防</t>
  </si>
  <si>
    <t xml:space="preserve">     公安</t>
  </si>
  <si>
    <t xml:space="preserve">    检察</t>
  </si>
  <si>
    <t xml:space="preserve">     行政运行</t>
  </si>
  <si>
    <t xml:space="preserve">      其他检察支出</t>
  </si>
  <si>
    <t xml:space="preserve">    法院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</si>
  <si>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</si>
  <si>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</si>
  <si>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</si>
  <si>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</si>
  <si>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国家保密</t>
  </si>
  <si>
    <t xml:space="preserve">    其他公共安全支出(款)</t>
  </si>
  <si>
    <t xml:space="preserve">      其他公共安全支出(项)</t>
  </si>
  <si>
    <t xml:space="preserve">  教育支出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</si>
  <si>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</si>
  <si>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</si>
  <si>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</si>
  <si>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</si>
  <si>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</si>
  <si>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</si>
  <si>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进修及培训</t>
  </si>
  <si>
    <t xml:space="preserve">      教师进修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</si>
  <si>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</si>
  <si>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</si>
  <si>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</si>
  <si>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</si>
  <si>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</si>
  <si>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</si>
  <si>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基础研究</t>
  </si>
  <si>
    <t xml:space="preserve">      重点实验室及相关设施</t>
  </si>
  <si>
    <t xml:space="preserve">    应用研究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</si>
  <si>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</si>
  <si>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</si>
  <si>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</si>
  <si>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</si>
  <si>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</si>
  <si>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</si>
  <si>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其他科技条件与服务支出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</si>
  <si>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</si>
  <si>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</si>
  <si>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</si>
  <si>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文化体育与传媒支出</t>
  </si>
  <si>
    <t xml:space="preserve">    文化</t>
  </si>
  <si>
    <t xml:space="preserve">     一般行政管理事务</t>
  </si>
  <si>
    <t xml:space="preserve">      艺术表演团体</t>
  </si>
  <si>
    <t xml:space="preserve">      文化创作与保护</t>
  </si>
  <si>
    <t xml:space="preserve">      其他文化支出</t>
  </si>
  <si>
    <t xml:space="preserve">    文物</t>
  </si>
  <si>
    <t xml:space="preserve">      文物保护</t>
  </si>
  <si>
    <t xml:space="preserve">    体育</t>
  </si>
  <si>
    <t xml:space="preserve">      体育竞赛</t>
  </si>
  <si>
    <t xml:space="preserve">      其他文化体育与传媒支出(款)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</si>
  <si>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</si>
  <si>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</si>
  <si>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</si>
  <si>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</si>
  <si>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</si>
  <si>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</si>
  <si>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一般行政管理实务</t>
  </si>
  <si>
    <t xml:space="preserve">      拥军优属</t>
  </si>
  <si>
    <t xml:space="preserve">      老龄事务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</si>
  <si>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</si>
  <si>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</si>
  <si>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</si>
  <si>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</si>
  <si>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</si>
  <si>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</si>
  <si>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</si>
  <si>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</si>
  <si>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</si>
  <si>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</si>
  <si>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</si>
  <si>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其他企业改革发展补助</t>
  </si>
  <si>
    <t xml:space="preserve">    就业补助</t>
  </si>
  <si>
    <t xml:space="preserve">      其他就业补助支出</t>
  </si>
  <si>
    <t xml:space="preserve">    抚恤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</si>
  <si>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</si>
  <si>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</si>
  <si>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</si>
  <si>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</si>
  <si>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</si>
  <si>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</si>
  <si>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</si>
  <si>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</si>
  <si>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</si>
  <si>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</si>
  <si>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社会福利事业单位</t>
  </si>
  <si>
    <t xml:space="preserve">      殡葬</t>
  </si>
  <si>
    <t xml:space="preserve">    残疾人事业</t>
  </si>
  <si>
    <t xml:space="preserve">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</si>
  <si>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</si>
  <si>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</si>
  <si>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</si>
  <si>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</si>
  <si>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  其他自然灾害生活救助支出</t>
  </si>
  <si>
    <t xml:space="preserve">    农村最低生活保障</t>
  </si>
  <si>
    <t xml:space="preserve">      农村最低生活保障金支出</t>
  </si>
  <si>
    <t xml:space="preserve">      城市最低生活保障金支出</t>
  </si>
  <si>
    <t xml:space="preserve">      临时救助</t>
  </si>
  <si>
    <t xml:space="preserve">    特困人员救助供养</t>
  </si>
  <si>
    <t xml:space="preserve">      农村特困人员救助供养支出</t>
  </si>
  <si>
    <t xml:space="preserve">      其他农村生活救助支出</t>
  </si>
  <si>
    <t xml:space="preserve">    财政对社会保险基金的补助</t>
  </si>
  <si>
    <t xml:space="preserve">      财政对基本养老保险基金的补助</t>
  </si>
  <si>
    <t xml:space="preserve">      财政对城乡居民社会养老保险基金的补助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</si>
  <si>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</si>
  <si>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</si>
  <si>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</si>
  <si>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医疗卫生管理事务</t>
  </si>
  <si>
    <t xml:space="preserve">      其他医疗卫生管理事务支出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</si>
  <si>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</si>
  <si>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</si>
  <si>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</si>
  <si>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</si>
  <si>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</si>
  <si>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</si>
  <si>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</si>
  <si>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</si>
  <si>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</si>
  <si>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</si>
  <si>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</si>
  <si>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其他人口与计划生育事务支出</t>
  </si>
  <si>
    <t xml:space="preserve">    行政事业单位医疗</t>
  </si>
  <si>
    <t xml:space="preserve">      行政单位医疗</t>
  </si>
  <si>
    <t xml:space="preserve">      其他行政事业单位医疗支出</t>
  </si>
  <si>
    <t xml:space="preserve">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</si>
  <si>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</si>
  <si>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</si>
  <si>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财政对城镇居民基本医疗保险基金的补助</t>
  </si>
  <si>
    <t xml:space="preserve">      财政对新型农村合作医疗基金的补助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</si>
  <si>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</si>
  <si>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</si>
  <si>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</si>
  <si>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</si>
  <si>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</si>
  <si>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</si>
  <si>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</si>
  <si>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</si>
  <si>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</si>
  <si>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</si>
  <si>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</si>
  <si>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其他污染防治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</si>
  <si>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</si>
  <si>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</si>
  <si>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</si>
  <si>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</si>
  <si>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其他退耕还林支出</t>
  </si>
  <si>
    <t xml:space="preserve">   能源节约利用(款)</t>
  </si>
  <si>
    <t xml:space="preserve">      能源节约利用(项)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</si>
  <si>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</si>
  <si>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</si>
  <si>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</si>
  <si>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</si>
  <si>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</si>
  <si>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</si>
  <si>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</si>
  <si>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</si>
  <si>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</si>
  <si>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</si>
  <si>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</si>
  <si>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</si>
  <si>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</si>
  <si>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</t>
  </si>
  <si>
    <t xml:space="preserve">      技术推广</t>
  </si>
  <si>
    <t xml:space="preserve">      病虫害控制</t>
  </si>
  <si>
    <t xml:space="preserve">      农产品质量安全</t>
  </si>
  <si>
    <t xml:space="preserve">      防灾救灾</t>
  </si>
  <si>
    <t xml:space="preserve">      农业生产资料与技术补贴</t>
  </si>
  <si>
    <t xml:space="preserve">      农业组织化与产业化经营</t>
  </si>
  <si>
    <t xml:space="preserve">      农产品加工与促销</t>
  </si>
  <si>
    <t xml:space="preserve">      农业资源保护修复与利用</t>
  </si>
  <si>
    <t xml:space="preserve">      农村道路建设</t>
  </si>
  <si>
    <t xml:space="preserve">      其他农业支出</t>
  </si>
  <si>
    <t xml:space="preserve">    林业</t>
  </si>
  <si>
    <t xml:space="preserve">      森林培育</t>
  </si>
  <si>
    <t xml:space="preserve">      林业防灾减灾</t>
  </si>
  <si>
    <t xml:space="preserve">      其他林业支出</t>
  </si>
  <si>
    <t xml:space="preserve">    水利</t>
  </si>
  <si>
    <t xml:space="preserve">      防汛</t>
  </si>
  <si>
    <t xml:space="preserve">      农村人畜饮水</t>
  </si>
  <si>
    <t xml:space="preserve">      其他水利支出</t>
  </si>
  <si>
    <t xml:space="preserve">    扶贫</t>
  </si>
  <si>
    <t xml:space="preserve">       农业基础建设</t>
  </si>
  <si>
    <t xml:space="preserve">       社会发展</t>
  </si>
  <si>
    <t xml:space="preserve">      其他扶贫支出</t>
  </si>
  <si>
    <t xml:space="preserve">    农村综合改革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</si>
  <si>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</si>
  <si>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</si>
  <si>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</si>
  <si>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</si>
  <si>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目标价格补贴</t>
  </si>
  <si>
    <t xml:space="preserve">      棉花目标价格补贴</t>
  </si>
  <si>
    <t xml:space="preserve">    其他农林水事务支出（款）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</si>
  <si>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</si>
  <si>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</si>
  <si>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</si>
  <si>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公路养护</t>
  </si>
  <si>
    <t xml:space="preserve">      交通运输信息化建设</t>
  </si>
  <si>
    <t xml:space="preserve">    其他交通运输支出</t>
  </si>
  <si>
    <t xml:space="preserve">      其他交通运输支出</t>
  </si>
  <si>
    <t xml:space="preserve">    车辆购置税支出</t>
  </si>
  <si>
    <t xml:space="preserve">      车辆购置税用于农村公路建设支出</t>
  </si>
  <si>
    <t xml:space="preserve">  资源勘探信息等支出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</si>
  <si>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</si>
  <si>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</si>
  <si>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</si>
  <si>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</si>
  <si>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  安全生产监管</t>
  </si>
  <si>
    <t xml:space="preserve">      其他安全生产监管支出</t>
  </si>
  <si>
    <t xml:space="preserve">    支持中小企业发展和管理支出</t>
  </si>
  <si>
    <t xml:space="preserve">      科技型中小企业创新基金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</si>
  <si>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</si>
  <si>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</si>
  <si>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</si>
  <si>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建设项目贷款贴息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</si>
  <si>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</si>
  <si>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</si>
  <si>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</si>
  <si>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其他商业流通事务支出</t>
  </si>
  <si>
    <t xml:space="preserve">    旅游业管理与服务支出</t>
  </si>
  <si>
    <t xml:space="preserve">     其他旅游业管理与服务支出</t>
  </si>
  <si>
    <t xml:space="preserve">    涉外发展服务支出</t>
  </si>
  <si>
    <t xml:space="preserve">      其他涉外发展服务支出</t>
  </si>
  <si>
    <t xml:space="preserve">  金融支出</t>
  </si>
  <si>
    <t xml:space="preserve">    金融部门行政支出</t>
  </si>
  <si>
    <t xml:space="preserve">    金融发展支出</t>
  </si>
  <si>
    <t xml:space="preserve">     其他金融发展支出</t>
  </si>
  <si>
    <t xml:space="preserve">    其他金融支出（款）</t>
  </si>
  <si>
    <t xml:space="preserve">     其他金融支出（项）</t>
  </si>
  <si>
    <t xml:space="preserve">  国土海洋气象等支出</t>
  </si>
  <si>
    <t xml:space="preserve">    国土资源事务</t>
  </si>
  <si>
    <t xml:space="preserve">    　国土资源规划及管理</t>
  </si>
  <si>
    <t xml:space="preserve">      土地资源调查</t>
  </si>
  <si>
    <t xml:space="preserve">    　其他国土资源事务支出</t>
  </si>
  <si>
    <t xml:space="preserve">  住房保障支出</t>
  </si>
  <si>
    <t xml:space="preserve">    保障性安居工程支出</t>
  </si>
  <si>
    <t xml:space="preserve">      棚户区改造</t>
  </si>
  <si>
    <t xml:space="preserve">      公共租赁住房</t>
  </si>
  <si>
    <t xml:space="preserve">    住房改革支出</t>
  </si>
  <si>
    <t xml:space="preserve">     住房公积金</t>
  </si>
  <si>
    <t xml:space="preserve">    地方政府一般债务付息支出</t>
  </si>
  <si>
    <t xml:space="preserve">     地方政府一般债券付息支出</t>
  </si>
  <si>
    <r>
      <t xml:space="preserve">  </t>
    </r>
    <r>
      <rPr>
        <b/>
        <sz val="12"/>
        <rFont val="宋体"/>
        <family val="0"/>
      </rPr>
      <t>预备费</t>
    </r>
  </si>
  <si>
    <t xml:space="preserve">  其他支出(类)</t>
  </si>
  <si>
    <t xml:space="preserve">     年初预留</t>
  </si>
  <si>
    <t xml:space="preserve">      其他支出(项)</t>
  </si>
  <si>
    <t>附表23</t>
  </si>
  <si>
    <t>2017年高新区国有资本经营预算收入决算表</t>
  </si>
  <si>
    <t>其他国有资本经营预算企业利润收入</t>
  </si>
  <si>
    <t>股利、股息收入</t>
  </si>
  <si>
    <t>国有控股公司股利、股息收入</t>
  </si>
  <si>
    <t>其他国有资本经营预算企业股利、股息收入</t>
  </si>
  <si>
    <t>产权转让收入</t>
  </si>
  <si>
    <t>其他国有资本经营预算企业产权转让收入</t>
  </si>
  <si>
    <t>其他国有资本经营预算收入</t>
  </si>
  <si>
    <t xml:space="preserve">  其他国有资本经营预算收入</t>
  </si>
  <si>
    <t>本年收入总计</t>
  </si>
  <si>
    <t>附表24</t>
  </si>
  <si>
    <t>2017年高新区国有资本经营预算支出决算表</t>
  </si>
  <si>
    <t xml:space="preserve">  "三供一业"移交补助支出</t>
  </si>
  <si>
    <t xml:space="preserve">  国有企业办职教幼教补助支出</t>
  </si>
  <si>
    <t>其他解决历史遗留问题及改革成本支出</t>
  </si>
  <si>
    <t>　其他国有企业资本金注入</t>
  </si>
  <si>
    <t xml:space="preserve">  其他国有资本经营预算支出</t>
  </si>
  <si>
    <t>结转下年</t>
  </si>
  <si>
    <t>本年支出总计</t>
  </si>
  <si>
    <t>附表27</t>
  </si>
  <si>
    <t>2017年高新区社会保险基金预算收支决算表</t>
  </si>
  <si>
    <t>省本级</t>
  </si>
  <si>
    <t>地市本级</t>
  </si>
  <si>
    <t>区县本级</t>
  </si>
  <si>
    <t>本年结余</t>
  </si>
  <si>
    <t xml:space="preserve">    基本养老保险费收入</t>
  </si>
  <si>
    <t xml:space="preserve">    基本养老金支出</t>
  </si>
  <si>
    <t xml:space="preserve">    利息收入</t>
  </si>
  <si>
    <t xml:space="preserve">    丧葬抚恤补助支出</t>
  </si>
  <si>
    <t xml:space="preserve">    财政补贴收入</t>
  </si>
  <si>
    <t xml:space="preserve">    转移支出</t>
  </si>
  <si>
    <t xml:space="preserve">   上解上级支出</t>
  </si>
  <si>
    <t xml:space="preserve">    转移收入</t>
  </si>
  <si>
    <t xml:space="preserve">    上级补助收入</t>
  </si>
  <si>
    <t>机关事业单位基本养老保险基金收入</t>
  </si>
  <si>
    <t>机关事业单位基本养老保险基金支出</t>
  </si>
  <si>
    <t>城乡居民基本养老保险基金收入</t>
  </si>
  <si>
    <t>城乡居民基本养老保险基金支出</t>
  </si>
  <si>
    <t xml:space="preserve">    个人账户养老金支出</t>
  </si>
  <si>
    <t xml:space="preserve">    基本医疗保险费收入</t>
  </si>
  <si>
    <t xml:space="preserve">    基本医疗保险待遇支出</t>
  </si>
  <si>
    <t>城乡居民基本医疗保险基金收入</t>
  </si>
  <si>
    <t>城乡居民基本医疗保险基金支出</t>
  </si>
  <si>
    <t xml:space="preserve">    大病保险支出</t>
  </si>
  <si>
    <t xml:space="preserve">    工伤保险费收入</t>
  </si>
  <si>
    <t xml:space="preserve">    工伤保险待遇支出</t>
  </si>
  <si>
    <t xml:space="preserve">    劳动能力鉴定支出</t>
  </si>
  <si>
    <t xml:space="preserve">    工伤预防费用支出</t>
  </si>
  <si>
    <t xml:space="preserve">    失业保险费收入</t>
  </si>
  <si>
    <t xml:space="preserve">    失业保险金支出</t>
  </si>
  <si>
    <t xml:space="preserve">    医疗补助金支出</t>
  </si>
  <si>
    <t xml:space="preserve">    职业培训补贴支出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</si>
  <si>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技能提升补贴支出</t>
    </r>
  </si>
  <si>
    <t xml:space="preserve">    其他费用支出</t>
  </si>
  <si>
    <t xml:space="preserve">    稳定岗位补贴支出</t>
  </si>
  <si>
    <t xml:space="preserve">    上解上级支出</t>
  </si>
  <si>
    <t xml:space="preserve">    生育保险费收入</t>
  </si>
  <si>
    <t xml:space="preserve">    医疗费用支出</t>
  </si>
  <si>
    <t xml:space="preserve">    生育津贴支出</t>
  </si>
  <si>
    <t xml:space="preserve">  　转移收入</t>
  </si>
  <si>
    <t>本 年 收 入 合 计</t>
  </si>
  <si>
    <t>本 年 支 出 合 计</t>
  </si>
  <si>
    <t>收  入  总  计</t>
  </si>
  <si>
    <t>支  出  总  计</t>
  </si>
  <si>
    <t>附表19</t>
  </si>
  <si>
    <t>2019年1-6月全区财政收入分项完成情况表</t>
  </si>
  <si>
    <t>本月止累计完成</t>
  </si>
  <si>
    <t>上年同期累计完成</t>
  </si>
  <si>
    <t>为预算数%</t>
  </si>
  <si>
    <t>比上年同期±％</t>
  </si>
  <si>
    <t>公共财政收入</t>
  </si>
  <si>
    <t>国内增值税</t>
  </si>
  <si>
    <t>企业所得税退税</t>
  </si>
  <si>
    <t>契税</t>
  </si>
  <si>
    <t>烟叶税</t>
  </si>
  <si>
    <t>其他税收收入</t>
  </si>
  <si>
    <t>国有资源(资产)有偿使用</t>
  </si>
  <si>
    <t>政府性基金收入</t>
  </si>
  <si>
    <t>其中:土地类收入</t>
  </si>
  <si>
    <t xml:space="preserve">     残疾人就业保障金收入</t>
  </si>
  <si>
    <t xml:space="preserve">     城镇公用事业附加收入</t>
  </si>
  <si>
    <t>地方财政收入合计</t>
  </si>
  <si>
    <t>2019年1-6月全区财政支出分项完成情况表</t>
  </si>
  <si>
    <t>本月止            累计完成</t>
  </si>
  <si>
    <t>上年同期                        完成</t>
  </si>
  <si>
    <t>调整数</t>
  </si>
  <si>
    <t>公共财政支出</t>
  </si>
  <si>
    <t>外交</t>
  </si>
  <si>
    <t xml:space="preserve"> </t>
  </si>
  <si>
    <t>其中:公安</t>
  </si>
  <si>
    <t>其中:普通教育</t>
  </si>
  <si>
    <t xml:space="preserve">     职业教育</t>
  </si>
  <si>
    <r>
      <t xml:space="preserve"> </t>
    </r>
    <r>
      <rPr>
        <sz val="12"/>
        <rFont val="宋体"/>
        <family val="0"/>
      </rPr>
      <t xml:space="preserve">    教育费附加</t>
    </r>
  </si>
  <si>
    <t>其中：文化</t>
  </si>
  <si>
    <t>社会保障与就业</t>
  </si>
  <si>
    <t>其中:财政对社保基金的补助</t>
  </si>
  <si>
    <t xml:space="preserve">     行政事业单位离退休</t>
  </si>
  <si>
    <t xml:space="preserve">     就业补助</t>
  </si>
  <si>
    <t>卫生健康支出</t>
  </si>
  <si>
    <t>其中:公共卫生</t>
  </si>
  <si>
    <t xml:space="preserve">     医疗保障</t>
  </si>
  <si>
    <t xml:space="preserve">     人口与计划事务</t>
  </si>
  <si>
    <t>其中:农业</t>
  </si>
  <si>
    <r>
      <t xml:space="preserve"> </t>
    </r>
    <r>
      <rPr>
        <sz val="12"/>
        <rFont val="宋体"/>
        <family val="0"/>
      </rPr>
      <t xml:space="preserve">    林业</t>
    </r>
  </si>
  <si>
    <t xml:space="preserve">     水利</t>
  </si>
  <si>
    <t xml:space="preserve">     扶贫</t>
  </si>
  <si>
    <t>资源勘探信息</t>
  </si>
  <si>
    <t>商业服务业</t>
  </si>
  <si>
    <t>自然资源海洋气象等</t>
  </si>
  <si>
    <t>其中:自然资源事务</t>
  </si>
  <si>
    <t>灾害防治及应急管理支出</t>
  </si>
  <si>
    <t>国债还本付息支出</t>
  </si>
  <si>
    <t>政府性基金支出</t>
  </si>
  <si>
    <t>其中：城乡社区支出</t>
  </si>
  <si>
    <t xml:space="preserve">     残疾人就业保障金支出</t>
  </si>
  <si>
    <t xml:space="preserve">     城市公用事业附加支出</t>
  </si>
  <si>
    <t xml:space="preserve">     其他支出</t>
  </si>
  <si>
    <t>地方财政支出合计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</si>
</sst>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* #,##0_-;\-&quot;$&quot;* #,##0_-;_-&quot;$&quot;* &quot;-&quot;_-;_-@_-"/>
    <numFmt numFmtId="178" formatCode="0;_琀"/>
    <numFmt numFmtId="179" formatCode="_-* #,##0&quot;$&quot;_-;\-* #,##0&quot;$&quot;_-;_-* &quot;-&quot;&quot;$&quot;_-;_-@_-"/>
    <numFmt numFmtId="180" formatCode="#,##0;\-#,##0;&quot;-&quot;"/>
    <numFmt numFmtId="181" formatCode="#,##0;\(#,##0\)"/>
    <numFmt numFmtId="182" formatCode="_-* #,##0.00_$_-;\-* #,##0.00_$_-;_-* &quot;-&quot;??_$_-;_-@_-"/>
    <numFmt numFmtId="183" formatCode="_(&quot;$&quot;* #,##0.00_);_(&quot;$&quot;* \(#,##0.00\);_(&quot;$&quot;* &quot;-&quot;??_);_(@_)"/>
    <numFmt numFmtId="184" formatCode="0.0"/>
    <numFmt numFmtId="185" formatCode="\$#,##0.00;\(\$#,##0.00\)"/>
    <numFmt numFmtId="186" formatCode="yyyy&quot;年&quot;m&quot;月&quot;d&quot;日&quot;;@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0_);[Red]\(0\)"/>
    <numFmt numFmtId="190" formatCode="0.00_ "/>
    <numFmt numFmtId="191" formatCode="0_ "/>
    <numFmt numFmtId="192" formatCode="#,##0_);[Red]\(#,##0\)"/>
    <numFmt numFmtId="193" formatCode="0;_Ā"/>
    <numFmt numFmtId="194" formatCode="#,##0_ "/>
    <numFmt numFmtId="195" formatCode="0.0_ "/>
  </numFmts>
  <fonts count="8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sz val="12"/>
      <color indexed="8"/>
      <name val="宋体"/>
      <family val="0"/>
    </font>
    <font>
      <sz val="16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Tahoma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color indexed="16"/>
      <name val="宋体"/>
      <family val="0"/>
    </font>
    <font>
      <sz val="11"/>
      <name val="ＭＳ Ｐゴシック"/>
      <family val="0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62"/>
      <name val="微软雅黑"/>
      <family val="2"/>
    </font>
    <font>
      <sz val="11"/>
      <color indexed="10"/>
      <name val="微软雅黑"/>
      <family val="2"/>
    </font>
    <font>
      <sz val="11"/>
      <color indexed="10"/>
      <name val="Tahoma"/>
      <family val="2"/>
    </font>
    <font>
      <sz val="11"/>
      <color indexed="20"/>
      <name val="微软雅黑"/>
      <family val="2"/>
    </font>
    <font>
      <sz val="12"/>
      <name val="Times New Roman"/>
      <family val="1"/>
    </font>
    <font>
      <b/>
      <sz val="11"/>
      <color indexed="9"/>
      <name val="微软雅黑"/>
      <family val="2"/>
    </font>
    <font>
      <b/>
      <sz val="11"/>
      <color indexed="56"/>
      <name val="微软雅黑"/>
      <family val="2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b/>
      <sz val="21"/>
      <name val="楷体_GB2312"/>
      <family val="0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b/>
      <sz val="10"/>
      <name val="Arial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2"/>
      <name val="Arial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sz val="11"/>
      <color indexed="20"/>
      <name val="Tahoma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8"/>
      <name val="Arial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2"/>
      <name val="Arial"/>
      <family val="2"/>
    </font>
    <font>
      <i/>
      <sz val="11"/>
      <color indexed="23"/>
      <name val="Tahoma"/>
      <family val="2"/>
    </font>
    <font>
      <sz val="12"/>
      <name val="官帕眉"/>
      <family val="0"/>
    </font>
    <font>
      <b/>
      <sz val="18"/>
      <name val="Arial"/>
      <family val="2"/>
    </font>
    <font>
      <sz val="8"/>
      <name val="Times New Roman"/>
      <family val="1"/>
    </font>
    <font>
      <sz val="11"/>
      <color indexed="17"/>
      <name val="Tahoma"/>
      <family val="2"/>
    </font>
    <font>
      <sz val="12"/>
      <name val="Helv"/>
      <family val="2"/>
    </font>
    <font>
      <b/>
      <i/>
      <sz val="16"/>
      <name val="Helv"/>
      <family val="2"/>
    </font>
    <font>
      <i/>
      <sz val="9"/>
      <name val="宋体"/>
      <family val="0"/>
    </font>
    <font>
      <sz val="12"/>
      <name val="바탕체"/>
      <family val="0"/>
    </font>
    <font>
      <sz val="12"/>
      <name val="Courier"/>
      <family val="2"/>
    </font>
    <font>
      <b/>
      <sz val="2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9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5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39" fillId="3" borderId="1" applyNumberFormat="0" applyAlignment="0" applyProtection="0"/>
    <xf numFmtId="0" fontId="30" fillId="4" borderId="0" applyNumberFormat="0" applyBorder="0" applyAlignment="0" applyProtection="0"/>
    <xf numFmtId="0" fontId="40" fillId="5" borderId="2" applyNumberFormat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4" borderId="0" applyNumberFormat="0" applyBorder="0" applyAlignment="0" applyProtection="0"/>
    <xf numFmtId="0" fontId="38" fillId="8" borderId="0" applyNumberFormat="0" applyBorder="0" applyAlignment="0" applyProtection="0"/>
    <xf numFmtId="0" fontId="27" fillId="9" borderId="0" applyNumberFormat="0" applyBorder="0" applyAlignment="0" applyProtection="0"/>
    <xf numFmtId="0" fontId="31" fillId="3" borderId="2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6" fillId="10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38" fillId="0" borderId="0">
      <alignment vertical="center"/>
      <protection/>
    </xf>
    <xf numFmtId="0" fontId="29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0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24" fillId="0" borderId="5" applyNumberFormat="0" applyFill="0" applyAlignment="0" applyProtection="0"/>
    <xf numFmtId="0" fontId="20" fillId="13" borderId="0" applyNumberFormat="0" applyBorder="0" applyAlignment="0" applyProtection="0"/>
    <xf numFmtId="0" fontId="46" fillId="0" borderId="6" applyNumberFormat="0" applyFill="0" applyAlignment="0" applyProtection="0"/>
    <xf numFmtId="0" fontId="34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" borderId="1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4" fillId="3" borderId="2" applyNumberFormat="0" applyAlignment="0" applyProtection="0"/>
    <xf numFmtId="0" fontId="30" fillId="16" borderId="0" applyNumberFormat="0" applyBorder="0" applyAlignment="0" applyProtection="0"/>
    <xf numFmtId="0" fontId="45" fillId="17" borderId="7" applyNumberFormat="0" applyAlignment="0" applyProtection="0"/>
    <xf numFmtId="0" fontId="27" fillId="5" borderId="0" applyNumberFormat="0" applyBorder="0" applyAlignment="0" applyProtection="0"/>
    <xf numFmtId="177" fontId="33" fillId="0" borderId="0" applyFont="0" applyFill="0" applyBorder="0" applyAlignment="0" applyProtection="0"/>
    <xf numFmtId="0" fontId="20" fillId="18" borderId="0" applyNumberFormat="0" applyBorder="0" applyAlignment="0" applyProtection="0"/>
    <xf numFmtId="0" fontId="55" fillId="0" borderId="8" applyNumberFormat="0" applyFill="0" applyAlignment="0" applyProtection="0"/>
    <xf numFmtId="0" fontId="52" fillId="0" borderId="9" applyNumberFormat="0" applyFill="0" applyAlignment="0" applyProtection="0"/>
    <xf numFmtId="0" fontId="56" fillId="2" borderId="0" applyNumberFormat="0" applyBorder="0" applyAlignment="0" applyProtection="0"/>
    <xf numFmtId="0" fontId="30" fillId="2" borderId="0" applyNumberFormat="0" applyBorder="0" applyAlignment="0" applyProtection="0"/>
    <xf numFmtId="0" fontId="44" fillId="0" borderId="0" applyFont="0" applyFill="0" applyBorder="0" applyAlignment="0" applyProtection="0"/>
    <xf numFmtId="0" fontId="57" fillId="19" borderId="0" applyNumberFormat="0" applyBorder="0" applyAlignment="0" applyProtection="0"/>
    <xf numFmtId="0" fontId="27" fillId="8" borderId="0" applyNumberFormat="0" applyBorder="0" applyAlignment="0" applyProtection="0"/>
    <xf numFmtId="0" fontId="20" fillId="20" borderId="0" applyNumberFormat="0" applyBorder="0" applyAlignment="0" applyProtection="0"/>
    <xf numFmtId="0" fontId="37" fillId="0" borderId="8" applyNumberFormat="0" applyFill="0" applyAlignment="0" applyProtection="0"/>
    <xf numFmtId="0" fontId="27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37" fillId="0" borderId="8" applyNumberFormat="0" applyFill="0" applyAlignment="0" applyProtection="0"/>
    <xf numFmtId="0" fontId="39" fillId="3" borderId="1" applyNumberFormat="0" applyAlignment="0" applyProtection="0"/>
    <xf numFmtId="0" fontId="2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12" borderId="0" applyNumberFormat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178" fontId="58" fillId="0" borderId="0" applyFont="0" applyFill="0" applyBorder="0" applyAlignment="0" applyProtection="0"/>
    <xf numFmtId="0" fontId="20" fillId="15" borderId="0" applyNumberFormat="0" applyBorder="0" applyAlignment="0" applyProtection="0"/>
    <xf numFmtId="0" fontId="39" fillId="3" borderId="1" applyNumberFormat="0" applyAlignment="0" applyProtection="0"/>
    <xf numFmtId="0" fontId="27" fillId="16" borderId="0" applyNumberFormat="0" applyBorder="0" applyAlignment="0" applyProtection="0"/>
    <xf numFmtId="0" fontId="31" fillId="3" borderId="2" applyNumberFormat="0" applyAlignment="0" applyProtection="0"/>
    <xf numFmtId="0" fontId="27" fillId="16" borderId="0" applyNumberFormat="0" applyBorder="0" applyAlignment="0" applyProtection="0"/>
    <xf numFmtId="0" fontId="20" fillId="23" borderId="0" applyNumberFormat="0" applyBorder="0" applyAlignment="0" applyProtection="0"/>
    <xf numFmtId="0" fontId="31" fillId="3" borderId="2" applyNumberFormat="0" applyAlignment="0" applyProtection="0"/>
    <xf numFmtId="0" fontId="27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4" fillId="0" borderId="0">
      <alignment/>
      <protection/>
    </xf>
    <xf numFmtId="0" fontId="32" fillId="19" borderId="0" applyNumberFormat="0" applyBorder="0" applyAlignment="0" applyProtection="0"/>
    <xf numFmtId="0" fontId="27" fillId="25" borderId="0" applyNumberFormat="0" applyBorder="0" applyAlignment="0" applyProtection="0"/>
    <xf numFmtId="0" fontId="34" fillId="14" borderId="0" applyNumberFormat="0" applyBorder="0" applyAlignment="0" applyProtection="0"/>
    <xf numFmtId="0" fontId="20" fillId="26" borderId="0" applyNumberFormat="0" applyBorder="0" applyAlignment="0" applyProtection="0"/>
    <xf numFmtId="0" fontId="18" fillId="0" borderId="0">
      <alignment/>
      <protection/>
    </xf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3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38" fontId="35" fillId="0" borderId="0" applyFont="0" applyFill="0" applyBorder="0" applyAlignment="0" applyProtection="0"/>
    <xf numFmtId="0" fontId="30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30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 vertical="center"/>
      <protection/>
    </xf>
    <xf numFmtId="0" fontId="30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4" fillId="14" borderId="0" applyNumberFormat="0" applyBorder="0" applyAlignment="0" applyProtection="0"/>
    <xf numFmtId="40" fontId="35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8" fillId="9" borderId="0" applyNumberFormat="0" applyBorder="0" applyAlignment="0" applyProtection="0"/>
    <xf numFmtId="0" fontId="30" fillId="5" borderId="0" applyNumberFormat="0" applyBorder="0" applyAlignment="0" applyProtection="0"/>
    <xf numFmtId="0" fontId="34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8" fillId="15" borderId="0" applyNumberFormat="0" applyBorder="0" applyAlignment="0" applyProtection="0"/>
    <xf numFmtId="0" fontId="30" fillId="21" borderId="0" applyNumberFormat="0" applyBorder="0" applyAlignment="0" applyProtection="0"/>
    <xf numFmtId="0" fontId="38" fillId="4" borderId="0" applyNumberFormat="0" applyBorder="0" applyAlignment="0" applyProtection="0"/>
    <xf numFmtId="0" fontId="30" fillId="21" borderId="0" applyNumberFormat="0" applyBorder="0" applyAlignment="0" applyProtection="0"/>
    <xf numFmtId="0" fontId="26" fillId="27" borderId="0" applyNumberFormat="0" applyBorder="0" applyAlignment="0" applyProtection="0"/>
    <xf numFmtId="0" fontId="30" fillId="21" borderId="0" applyNumberFormat="0" applyBorder="0" applyAlignment="0" applyProtection="0"/>
    <xf numFmtId="0" fontId="26" fillId="2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4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34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0" fontId="13" fillId="31" borderId="0" applyNumberFormat="0" applyBorder="0" applyAlignment="0" applyProtection="0"/>
    <xf numFmtId="0" fontId="26" fillId="1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6" fillId="6" borderId="0" applyNumberFormat="0" applyBorder="0" applyAlignment="0" applyProtection="0"/>
    <xf numFmtId="0" fontId="26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6" borderId="0" applyNumberFormat="0" applyBorder="0" applyAlignment="0" applyProtection="0"/>
    <xf numFmtId="0" fontId="48" fillId="32" borderId="0" applyNumberFormat="0" applyBorder="0" applyAlignment="0" applyProtection="0"/>
    <xf numFmtId="0" fontId="70" fillId="5" borderId="2" applyNumberFormat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41" fontId="22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0" fontId="26" fillId="35" borderId="0" applyNumberFormat="0" applyBorder="0" applyAlignment="0" applyProtection="0"/>
    <xf numFmtId="0" fontId="13" fillId="31" borderId="0" applyNumberFormat="0" applyBorder="0" applyAlignment="0" applyProtection="0"/>
    <xf numFmtId="0" fontId="13" fillId="36" borderId="0" applyNumberFormat="0" applyBorder="0" applyAlignment="0" applyProtection="0"/>
    <xf numFmtId="0" fontId="34" fillId="14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29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41" fontId="33" fillId="0" borderId="0" applyFont="0" applyFill="0" applyBorder="0" applyAlignment="0" applyProtection="0"/>
    <xf numFmtId="0" fontId="28" fillId="23" borderId="0" applyNumberFormat="0" applyBorder="0" applyAlignment="0" applyProtection="0"/>
    <xf numFmtId="181" fontId="22" fillId="0" borderId="0">
      <alignment/>
      <protection/>
    </xf>
    <xf numFmtId="0" fontId="48" fillId="32" borderId="0" applyNumberFormat="0" applyBorder="0" applyAlignment="0" applyProtection="0"/>
    <xf numFmtId="0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9" fillId="37" borderId="0" applyNumberFormat="0" applyBorder="0" applyAlignment="0" applyProtection="0"/>
    <xf numFmtId="183" fontId="33" fillId="0" borderId="0" applyFont="0" applyFill="0" applyBorder="0" applyAlignment="0" applyProtection="0"/>
    <xf numFmtId="185" fontId="22" fillId="0" borderId="0">
      <alignment/>
      <protection/>
    </xf>
    <xf numFmtId="0" fontId="0" fillId="0" borderId="0">
      <alignment/>
      <protection/>
    </xf>
    <xf numFmtId="0" fontId="61" fillId="0" borderId="0" applyProtection="0">
      <alignment/>
    </xf>
    <xf numFmtId="186" fontId="58" fillId="0" borderId="0" applyFont="0" applyFill="0" applyBorder="0" applyAlignment="0" applyProtection="0"/>
    <xf numFmtId="176" fontId="22" fillId="0" borderId="0">
      <alignment/>
      <protection/>
    </xf>
    <xf numFmtId="0" fontId="0" fillId="0" borderId="0">
      <alignment/>
      <protection/>
    </xf>
    <xf numFmtId="2" fontId="61" fillId="0" borderId="0" applyProtection="0">
      <alignment/>
    </xf>
    <xf numFmtId="38" fontId="68" fillId="3" borderId="0" applyBorder="0" applyAlignment="0" applyProtection="0"/>
    <xf numFmtId="0" fontId="63" fillId="0" borderId="5" applyNumberFormat="0" applyFill="0" applyAlignment="0" applyProtection="0"/>
    <xf numFmtId="0" fontId="0" fillId="0" borderId="0">
      <alignment/>
      <protection/>
    </xf>
    <xf numFmtId="0" fontId="71" fillId="0" borderId="10" applyNumberFormat="0" applyAlignment="0" applyProtection="0"/>
    <xf numFmtId="0" fontId="71" fillId="0" borderId="11">
      <alignment horizontal="left" vertical="center"/>
      <protection/>
    </xf>
    <xf numFmtId="0" fontId="74" fillId="0" borderId="0" applyProtection="0">
      <alignment/>
    </xf>
    <xf numFmtId="0" fontId="71" fillId="0" borderId="0" applyProtection="0">
      <alignment/>
    </xf>
    <xf numFmtId="10" fontId="68" fillId="38" borderId="12" applyBorder="0" applyAlignment="0" applyProtection="0"/>
    <xf numFmtId="0" fontId="48" fillId="32" borderId="0" applyNumberFormat="0" applyBorder="0" applyAlignment="0" applyProtection="0"/>
    <xf numFmtId="37" fontId="66" fillId="0" borderId="0">
      <alignment/>
      <protection/>
    </xf>
    <xf numFmtId="0" fontId="0" fillId="21" borderId="0" applyNumberFormat="0" applyBorder="0" applyAlignment="0" applyProtection="0"/>
    <xf numFmtId="0" fontId="38" fillId="4" borderId="0" applyNumberFormat="0" applyBorder="0" applyAlignment="0" applyProtection="0"/>
    <xf numFmtId="0" fontId="0" fillId="0" borderId="0" applyNumberFormat="0" applyAlignment="0" applyProtection="0"/>
    <xf numFmtId="0" fontId="77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10" fontId="33" fillId="0" borderId="0" applyFont="0" applyFill="0" applyBorder="0" applyAlignment="0" applyProtection="0"/>
    <xf numFmtId="1" fontId="33" fillId="0" borderId="0">
      <alignment/>
      <protection/>
    </xf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28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0" borderId="13" applyProtection="0">
      <alignment/>
    </xf>
    <xf numFmtId="9" fontId="58" fillId="0" borderId="0" applyFont="0" applyFill="0" applyBorder="0" applyAlignment="0" applyProtection="0"/>
    <xf numFmtId="0" fontId="65" fillId="7" borderId="0" applyNumberFormat="0" applyBorder="0" applyAlignment="0" applyProtection="0"/>
    <xf numFmtId="0" fontId="5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63" fillId="0" borderId="5" applyNumberFormat="0" applyFill="0" applyAlignment="0" applyProtection="0"/>
    <xf numFmtId="0" fontId="0" fillId="0" borderId="0">
      <alignment/>
      <protection/>
    </xf>
    <xf numFmtId="0" fontId="63" fillId="0" borderId="5" applyNumberFormat="0" applyFill="0" applyAlignment="0" applyProtection="0"/>
    <xf numFmtId="0" fontId="0" fillId="0" borderId="0">
      <alignment/>
      <protection/>
    </xf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25" fillId="7" borderId="0" applyNumberFormat="0" applyBorder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73" fillId="0" borderId="0" applyFont="0" applyFill="0" applyBorder="0" applyAlignment="0" applyProtection="0"/>
    <xf numFmtId="0" fontId="62" fillId="17" borderId="7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12">
      <alignment horizontal="distributed" vertical="center" wrapText="1"/>
      <protection/>
    </xf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79" fontId="44" fillId="0" borderId="0" applyFont="0" applyFill="0" applyBorder="0" applyAlignment="0" applyProtection="0"/>
    <xf numFmtId="0" fontId="25" fillId="7" borderId="0" applyNumberFormat="0" applyBorder="0" applyAlignment="0" applyProtection="0"/>
    <xf numFmtId="0" fontId="70" fillId="5" borderId="2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4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84" fontId="1" fillId="0" borderId="12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76" fillId="2" borderId="0" applyNumberFormat="0" applyBorder="0" applyAlignment="0" applyProtection="0"/>
    <xf numFmtId="0" fontId="21" fillId="2" borderId="0" applyNumberFormat="0" applyBorder="0" applyAlignment="0" applyProtection="0"/>
    <xf numFmtId="0" fontId="56" fillId="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6" fillId="2" borderId="0" applyNumberFormat="0" applyBorder="0" applyAlignment="0" applyProtection="0"/>
    <xf numFmtId="0" fontId="64" fillId="0" borderId="0">
      <alignment/>
      <protection/>
    </xf>
    <xf numFmtId="0" fontId="48" fillId="3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11" borderId="3" applyNumberFormat="0" applyFont="0" applyAlignment="0" applyProtection="0"/>
    <xf numFmtId="0" fontId="48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2" fillId="17" borderId="7" applyNumberFormat="0" applyAlignment="0" applyProtection="0"/>
    <xf numFmtId="0" fontId="62" fillId="17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5" fillId="0" borderId="0" applyFont="0" applyFill="0" applyBorder="0" applyAlignment="0" applyProtection="0"/>
    <xf numFmtId="0" fontId="81" fillId="0" borderId="0">
      <alignment/>
      <protection/>
    </xf>
    <xf numFmtId="187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70" fillId="5" borderId="2" applyNumberFormat="0" applyAlignment="0" applyProtection="0"/>
    <xf numFmtId="1" fontId="1" fillId="0" borderId="12">
      <alignment vertical="center"/>
      <protection locked="0"/>
    </xf>
    <xf numFmtId="0" fontId="33" fillId="0" borderId="0">
      <alignment/>
      <protection/>
    </xf>
    <xf numFmtId="0" fontId="30" fillId="11" borderId="3" applyNumberFormat="0" applyFont="0" applyAlignment="0" applyProtection="0"/>
    <xf numFmtId="0" fontId="30" fillId="11" borderId="3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</cellStyleXfs>
  <cellXfs count="4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horizontal="right"/>
    </xf>
    <xf numFmtId="1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9" fontId="2" fillId="0" borderId="12" xfId="309" applyNumberFormat="1" applyFont="1" applyBorder="1" applyAlignment="1">
      <alignment vertical="center"/>
      <protection/>
    </xf>
    <xf numFmtId="2" fontId="2" fillId="0" borderId="12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89" fontId="0" fillId="38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1" fontId="0" fillId="0" borderId="12" xfId="0" applyNumberFormat="1" applyFont="1" applyBorder="1" applyAlignment="1">
      <alignment horizontal="center" vertical="center"/>
    </xf>
    <xf numFmtId="189" fontId="0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 wrapText="1"/>
    </xf>
    <xf numFmtId="189" fontId="0" fillId="0" borderId="12" xfId="309" applyNumberFormat="1" applyFont="1" applyFill="1" applyBorder="1" applyAlignment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504" applyNumberFormat="1" applyFont="1" applyFill="1" applyAlignment="1" applyProtection="1">
      <alignment horizontal="right" vertical="center"/>
      <protection/>
    </xf>
    <xf numFmtId="3" fontId="2" fillId="0" borderId="0" xfId="504" applyNumberFormat="1" applyFont="1" applyFill="1" applyAlignment="1" applyProtection="1">
      <alignment horizontal="right" vertical="center"/>
      <protection/>
    </xf>
    <xf numFmtId="3" fontId="2" fillId="38" borderId="0" xfId="504" applyNumberFormat="1" applyFont="1" applyFill="1" applyAlignment="1" applyProtection="1">
      <alignment horizontal="right" vertical="center"/>
      <protection/>
    </xf>
    <xf numFmtId="3" fontId="0" fillId="38" borderId="0" xfId="504" applyNumberFormat="1" applyFont="1" applyFill="1" applyAlignment="1" applyProtection="1">
      <alignment horizontal="right" vertical="center"/>
      <protection/>
    </xf>
    <xf numFmtId="0" fontId="0" fillId="0" borderId="0" xfId="504" applyFont="1" applyAlignment="1">
      <alignment/>
      <protection/>
    </xf>
    <xf numFmtId="0" fontId="0" fillId="0" borderId="0" xfId="504" applyFont="1" applyFill="1" applyAlignment="1">
      <alignment/>
      <protection/>
    </xf>
    <xf numFmtId="0" fontId="6" fillId="0" borderId="0" xfId="504" applyFont="1" applyAlignment="1">
      <alignment/>
      <protection/>
    </xf>
    <xf numFmtId="3" fontId="7" fillId="38" borderId="0" xfId="504" applyNumberFormat="1" applyFont="1" applyFill="1" applyAlignment="1" applyProtection="1">
      <alignment horizontal="center" vertical="center"/>
      <protection/>
    </xf>
    <xf numFmtId="3" fontId="8" fillId="38" borderId="0" xfId="504" applyNumberFormat="1" applyFont="1" applyFill="1" applyAlignment="1" applyProtection="1">
      <alignment horizontal="right" vertical="center"/>
      <protection/>
    </xf>
    <xf numFmtId="3" fontId="2" fillId="0" borderId="12" xfId="504" applyNumberFormat="1" applyFont="1" applyFill="1" applyBorder="1" applyAlignment="1" applyProtection="1">
      <alignment horizontal="center" vertical="center"/>
      <protection/>
    </xf>
    <xf numFmtId="3" fontId="2" fillId="0" borderId="14" xfId="504" applyNumberFormat="1" applyFont="1" applyFill="1" applyBorder="1" applyAlignment="1" applyProtection="1">
      <alignment horizontal="center" vertical="center"/>
      <protection/>
    </xf>
    <xf numFmtId="3" fontId="2" fillId="3" borderId="15" xfId="504" applyNumberFormat="1" applyFont="1" applyFill="1" applyBorder="1" applyAlignment="1" applyProtection="1">
      <alignment horizontal="center" vertical="center"/>
      <protection/>
    </xf>
    <xf numFmtId="3" fontId="2" fillId="3" borderId="12" xfId="504" applyNumberFormat="1" applyFont="1" applyFill="1" applyBorder="1" applyAlignment="1" applyProtection="1">
      <alignment horizontal="center" vertical="center"/>
      <protection/>
    </xf>
    <xf numFmtId="191" fontId="9" fillId="0" borderId="12" xfId="504" applyNumberFormat="1" applyFont="1" applyFill="1" applyBorder="1" applyAlignment="1">
      <alignment horizontal="left" vertical="center" wrapText="1"/>
      <protection/>
    </xf>
    <xf numFmtId="191" fontId="2" fillId="0" borderId="12" xfId="504" applyNumberFormat="1" applyFont="1" applyFill="1" applyBorder="1" applyAlignment="1" applyProtection="1">
      <alignment horizontal="right" vertical="center"/>
      <protection/>
    </xf>
    <xf numFmtId="0" fontId="2" fillId="0" borderId="11" xfId="504" applyNumberFormat="1" applyFont="1" applyFill="1" applyBorder="1" applyAlignment="1">
      <alignment horizontal="left" vertical="center" wrapText="1"/>
      <protection/>
    </xf>
    <xf numFmtId="3" fontId="2" fillId="19" borderId="15" xfId="504" applyNumberFormat="1" applyFont="1" applyFill="1" applyBorder="1" applyAlignment="1" applyProtection="1">
      <alignment horizontal="right" vertical="center"/>
      <protection/>
    </xf>
    <xf numFmtId="3" fontId="2" fillId="19" borderId="12" xfId="504" applyNumberFormat="1" applyFont="1" applyFill="1" applyBorder="1" applyAlignment="1" applyProtection="1">
      <alignment horizontal="right" vertical="center"/>
      <protection/>
    </xf>
    <xf numFmtId="0" fontId="0" fillId="0" borderId="12" xfId="504" applyFont="1" applyBorder="1" applyAlignment="1">
      <alignment vertical="center" wrapText="1"/>
      <protection/>
    </xf>
    <xf numFmtId="191" fontId="0" fillId="0" borderId="12" xfId="504" applyNumberFormat="1" applyFont="1" applyFill="1" applyBorder="1" applyAlignment="1" applyProtection="1">
      <alignment horizontal="right" vertical="center"/>
      <protection/>
    </xf>
    <xf numFmtId="0" fontId="0" fillId="0" borderId="11" xfId="504" applyNumberFormat="1" applyFont="1" applyFill="1" applyBorder="1" applyAlignment="1">
      <alignment horizontal="left" vertical="center" wrapText="1"/>
      <protection/>
    </xf>
    <xf numFmtId="3" fontId="0" fillId="19" borderId="15" xfId="504" applyNumberFormat="1" applyFont="1" applyFill="1" applyBorder="1" applyAlignment="1" applyProtection="1">
      <alignment horizontal="right" vertical="center"/>
      <protection/>
    </xf>
    <xf numFmtId="3" fontId="0" fillId="19" borderId="12" xfId="504" applyNumberFormat="1" applyFont="1" applyFill="1" applyBorder="1" applyAlignment="1" applyProtection="1">
      <alignment horizontal="right" vertical="center"/>
      <protection/>
    </xf>
    <xf numFmtId="0" fontId="0" fillId="0" borderId="11" xfId="504" applyNumberFormat="1" applyFont="1" applyFill="1" applyBorder="1" applyAlignment="1">
      <alignment vertical="center" wrapText="1"/>
      <protection/>
    </xf>
    <xf numFmtId="191" fontId="2" fillId="38" borderId="12" xfId="504" applyNumberFormat="1" applyFont="1" applyFill="1" applyBorder="1" applyAlignment="1" applyProtection="1">
      <alignment horizontal="right" vertical="center"/>
      <protection/>
    </xf>
    <xf numFmtId="3" fontId="0" fillId="0" borderId="15" xfId="504" applyNumberFormat="1" applyFont="1" applyFill="1" applyBorder="1" applyAlignment="1" applyProtection="1">
      <alignment horizontal="right" vertical="center"/>
      <protection/>
    </xf>
    <xf numFmtId="3" fontId="0" fillId="0" borderId="12" xfId="504" applyNumberFormat="1" applyFont="1" applyFill="1" applyBorder="1" applyAlignment="1" applyProtection="1">
      <alignment horizontal="right" vertical="center"/>
      <protection/>
    </xf>
    <xf numFmtId="191" fontId="0" fillId="38" borderId="12" xfId="504" applyNumberFormat="1" applyFont="1" applyFill="1" applyBorder="1" applyAlignment="1" applyProtection="1">
      <alignment horizontal="right" vertical="center"/>
      <protection/>
    </xf>
    <xf numFmtId="3" fontId="2" fillId="0" borderId="15" xfId="504" applyNumberFormat="1" applyFont="1" applyFill="1" applyBorder="1" applyAlignment="1" applyProtection="1">
      <alignment horizontal="right" vertical="center"/>
      <protection/>
    </xf>
    <xf numFmtId="3" fontId="2" fillId="0" borderId="12" xfId="504" applyNumberFormat="1" applyFont="1" applyFill="1" applyBorder="1" applyAlignment="1" applyProtection="1">
      <alignment horizontal="right" vertical="center"/>
      <protection/>
    </xf>
    <xf numFmtId="191" fontId="9" fillId="0" borderId="12" xfId="503" applyNumberFormat="1" applyFont="1" applyFill="1" applyBorder="1" applyAlignment="1">
      <alignment horizontal="left" vertical="center" wrapText="1"/>
      <protection/>
    </xf>
    <xf numFmtId="191" fontId="2" fillId="0" borderId="12" xfId="503" applyNumberFormat="1" applyFont="1" applyFill="1" applyBorder="1" applyAlignment="1" applyProtection="1">
      <alignment horizontal="right" vertical="center"/>
      <protection/>
    </xf>
    <xf numFmtId="0" fontId="2" fillId="0" borderId="11" xfId="503" applyNumberFormat="1" applyFont="1" applyFill="1" applyBorder="1" applyAlignment="1">
      <alignment horizontal="left" vertical="center" wrapText="1"/>
      <protection/>
    </xf>
    <xf numFmtId="0" fontId="0" fillId="0" borderId="12" xfId="503" applyFont="1" applyBorder="1" applyAlignment="1">
      <alignment vertical="center" wrapText="1"/>
      <protection/>
    </xf>
    <xf numFmtId="191" fontId="0" fillId="0" borderId="12" xfId="503" applyNumberFormat="1" applyFont="1" applyFill="1" applyBorder="1" applyAlignment="1" applyProtection="1">
      <alignment horizontal="right" vertical="center"/>
      <protection/>
    </xf>
    <xf numFmtId="0" fontId="0" fillId="0" borderId="11" xfId="503" applyNumberFormat="1" applyFont="1" applyFill="1" applyBorder="1" applyAlignment="1">
      <alignment vertical="center" wrapText="1"/>
      <protection/>
    </xf>
    <xf numFmtId="191" fontId="9" fillId="38" borderId="12" xfId="503" applyNumberFormat="1" applyFont="1" applyFill="1" applyBorder="1" applyAlignment="1">
      <alignment horizontal="left" vertical="center" wrapText="1"/>
      <protection/>
    </xf>
    <xf numFmtId="191" fontId="2" fillId="38" borderId="12" xfId="503" applyNumberFormat="1" applyFont="1" applyFill="1" applyBorder="1" applyAlignment="1" applyProtection="1">
      <alignment horizontal="right" vertical="center"/>
      <protection/>
    </xf>
    <xf numFmtId="0" fontId="2" fillId="38" borderId="11" xfId="503" applyNumberFormat="1" applyFont="1" applyFill="1" applyBorder="1" applyAlignment="1">
      <alignment horizontal="left" vertical="center" wrapText="1"/>
      <protection/>
    </xf>
    <xf numFmtId="3" fontId="2" fillId="38" borderId="15" xfId="504" applyNumberFormat="1" applyFont="1" applyFill="1" applyBorder="1" applyAlignment="1" applyProtection="1">
      <alignment horizontal="right" vertical="center"/>
      <protection/>
    </xf>
    <xf numFmtId="3" fontId="2" fillId="38" borderId="12" xfId="504" applyNumberFormat="1" applyFont="1" applyFill="1" applyBorder="1" applyAlignment="1" applyProtection="1">
      <alignment horizontal="right" vertical="center"/>
      <protection/>
    </xf>
    <xf numFmtId="0" fontId="0" fillId="38" borderId="12" xfId="503" applyFont="1" applyFill="1" applyBorder="1" applyAlignment="1">
      <alignment vertical="center" wrapText="1"/>
      <protection/>
    </xf>
    <xf numFmtId="191" fontId="0" fillId="38" borderId="12" xfId="503" applyNumberFormat="1" applyFont="1" applyFill="1" applyBorder="1" applyAlignment="1" applyProtection="1">
      <alignment horizontal="right" vertical="center"/>
      <protection/>
    </xf>
    <xf numFmtId="0" fontId="0" fillId="38" borderId="11" xfId="503" applyNumberFormat="1" applyFont="1" applyFill="1" applyBorder="1" applyAlignment="1">
      <alignment vertical="center" wrapText="1"/>
      <protection/>
    </xf>
    <xf numFmtId="3" fontId="0" fillId="38" borderId="15" xfId="504" applyNumberFormat="1" applyFont="1" applyFill="1" applyBorder="1" applyAlignment="1" applyProtection="1">
      <alignment horizontal="right" vertical="center"/>
      <protection/>
    </xf>
    <xf numFmtId="3" fontId="0" fillId="38" borderId="12" xfId="504" applyNumberFormat="1" applyFont="1" applyFill="1" applyBorder="1" applyAlignment="1" applyProtection="1">
      <alignment horizontal="right" vertical="center"/>
      <protection/>
    </xf>
    <xf numFmtId="0" fontId="0" fillId="0" borderId="12" xfId="504" applyNumberFormat="1" applyFont="1" applyFill="1" applyBorder="1" applyAlignment="1">
      <alignment vertical="center" wrapText="1"/>
      <protection/>
    </xf>
    <xf numFmtId="191" fontId="0" fillId="0" borderId="15" xfId="504" applyNumberFormat="1" applyFont="1" applyFill="1" applyBorder="1" applyAlignment="1" applyProtection="1">
      <alignment horizontal="right" vertical="center"/>
      <protection/>
    </xf>
    <xf numFmtId="191" fontId="0" fillId="0" borderId="14" xfId="504" applyNumberFormat="1" applyFont="1" applyFill="1" applyBorder="1" applyAlignment="1" applyProtection="1">
      <alignment horizontal="right" vertical="center"/>
      <protection/>
    </xf>
    <xf numFmtId="0" fontId="0" fillId="0" borderId="16" xfId="504" applyNumberFormat="1" applyFont="1" applyFill="1" applyBorder="1" applyAlignment="1">
      <alignment vertical="center" wrapText="1"/>
      <protection/>
    </xf>
    <xf numFmtId="3" fontId="2" fillId="0" borderId="12" xfId="504" applyNumberFormat="1" applyFont="1" applyFill="1" applyBorder="1" applyAlignment="1" applyProtection="1">
      <alignment horizontal="center" vertical="center" wrapText="1"/>
      <protection/>
    </xf>
    <xf numFmtId="0" fontId="2" fillId="0" borderId="12" xfId="504" applyNumberFormat="1" applyFont="1" applyFill="1" applyBorder="1" applyAlignment="1" applyProtection="1">
      <alignment horizontal="left" vertical="center"/>
      <protection/>
    </xf>
    <xf numFmtId="3" fontId="0" fillId="0" borderId="14" xfId="504" applyNumberFormat="1" applyFont="1" applyFill="1" applyBorder="1" applyAlignment="1" applyProtection="1">
      <alignment horizontal="left" vertical="center"/>
      <protection/>
    </xf>
    <xf numFmtId="0" fontId="0" fillId="0" borderId="14" xfId="504" applyNumberFormat="1" applyFont="1" applyFill="1" applyBorder="1" applyAlignment="1" applyProtection="1">
      <alignment horizontal="center" vertical="center"/>
      <protection/>
    </xf>
    <xf numFmtId="0" fontId="0" fillId="38" borderId="0" xfId="0" applyFont="1" applyFill="1" applyAlignment="1">
      <alignment vertical="center"/>
    </xf>
    <xf numFmtId="0" fontId="0" fillId="38" borderId="0" xfId="504" applyFont="1" applyFill="1" applyAlignment="1">
      <alignment/>
      <protection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3" fontId="7" fillId="38" borderId="0" xfId="0" applyNumberFormat="1" applyFont="1" applyFill="1" applyAlignment="1" applyProtection="1">
      <alignment horizontal="center" vertical="center"/>
      <protection/>
    </xf>
    <xf numFmtId="3" fontId="7" fillId="38" borderId="0" xfId="0" applyNumberFormat="1" applyFont="1" applyFill="1" applyAlignment="1" applyProtection="1">
      <alignment vertical="center"/>
      <protection/>
    </xf>
    <xf numFmtId="3" fontId="0" fillId="38" borderId="17" xfId="0" applyNumberFormat="1" applyFont="1" applyFill="1" applyBorder="1" applyAlignment="1" applyProtection="1">
      <alignment horizontal="right" vertical="center"/>
      <protection/>
    </xf>
    <xf numFmtId="3" fontId="0" fillId="38" borderId="0" xfId="0" applyNumberFormat="1" applyFont="1" applyFill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>
      <alignment vertical="center"/>
    </xf>
    <xf numFmtId="3" fontId="0" fillId="0" borderId="18" xfId="0" applyNumberFormat="1" applyFont="1" applyFill="1" applyBorder="1" applyAlignment="1" applyProtection="1">
      <alignment horizontal="left" vertical="center"/>
      <protection/>
    </xf>
    <xf numFmtId="1" fontId="0" fillId="0" borderId="19" xfId="0" applyNumberFormat="1" applyFont="1" applyBorder="1" applyAlignment="1">
      <alignment vertical="center"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91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9" fontId="2" fillId="0" borderId="12" xfId="326" applyNumberFormat="1" applyFont="1" applyFill="1" applyBorder="1" applyAlignment="1">
      <alignment horizontal="center" vertical="center"/>
      <protection/>
    </xf>
    <xf numFmtId="191" fontId="2" fillId="0" borderId="12" xfId="326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191" fontId="0" fillId="0" borderId="12" xfId="326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89" fontId="0" fillId="0" borderId="12" xfId="326" applyNumberFormat="1" applyFont="1" applyFill="1" applyBorder="1" applyAlignment="1">
      <alignment horizontal="right" vertical="center"/>
      <protection/>
    </xf>
    <xf numFmtId="0" fontId="0" fillId="0" borderId="12" xfId="0" applyNumberFormat="1" applyFont="1" applyFill="1" applyBorder="1" applyAlignment="1">
      <alignment vertical="center" wrapText="1"/>
    </xf>
    <xf numFmtId="189" fontId="2" fillId="0" borderId="12" xfId="326" applyNumberFormat="1" applyFont="1" applyFill="1" applyBorder="1" applyAlignment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189" fontId="0" fillId="0" borderId="19" xfId="326" applyNumberFormat="1" applyFont="1" applyFill="1" applyBorder="1" applyAlignment="1">
      <alignment horizontal="right" vertical="center"/>
      <protection/>
    </xf>
    <xf numFmtId="189" fontId="2" fillId="0" borderId="19" xfId="326" applyNumberFormat="1" applyFont="1" applyFill="1" applyBorder="1" applyAlignment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189" fontId="0" fillId="0" borderId="21" xfId="326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wrapText="1" shrinkToFi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356" applyFont="1" applyFill="1" applyAlignment="1">
      <alignment wrapText="1"/>
      <protection/>
    </xf>
    <xf numFmtId="0" fontId="0" fillId="0" borderId="0" xfId="356" applyFont="1" applyFill="1" applyAlignment="1">
      <alignment/>
      <protection/>
    </xf>
    <xf numFmtId="192" fontId="0" fillId="0" borderId="0" xfId="356" applyNumberFormat="1" applyFont="1" applyFill="1" applyAlignment="1">
      <alignment/>
      <protection/>
    </xf>
    <xf numFmtId="0" fontId="6" fillId="0" borderId="0" xfId="356" applyFont="1" applyFill="1" applyAlignment="1">
      <alignment wrapText="1"/>
      <protection/>
    </xf>
    <xf numFmtId="0" fontId="11" fillId="0" borderId="0" xfId="356" applyFont="1" applyFill="1" applyAlignment="1">
      <alignment horizontal="center" vertical="center"/>
      <protection/>
    </xf>
    <xf numFmtId="0" fontId="1" fillId="0" borderId="17" xfId="356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356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right" vertical="center"/>
    </xf>
    <xf numFmtId="3" fontId="2" fillId="0" borderId="12" xfId="499" applyNumberFormat="1" applyFont="1" applyFill="1" applyBorder="1" applyAlignment="1" applyProtection="1">
      <alignment horizontal="center" vertical="center"/>
      <protection/>
    </xf>
    <xf numFmtId="3" fontId="0" fillId="0" borderId="12" xfId="499" applyNumberFormat="1" applyFont="1" applyFill="1" applyBorder="1" applyAlignment="1" applyProtection="1">
      <alignment vertical="center"/>
      <protection/>
    </xf>
    <xf numFmtId="193" fontId="8" fillId="0" borderId="12" xfId="363" applyNumberFormat="1" applyFont="1" applyFill="1" applyBorder="1" applyAlignment="1">
      <alignment horizontal="center" vertical="center"/>
      <protection/>
    </xf>
    <xf numFmtId="191" fontId="0" fillId="0" borderId="12" xfId="0" applyNumberFormat="1" applyFont="1" applyFill="1" applyBorder="1" applyAlignment="1">
      <alignment horizontal="right" vertical="center"/>
    </xf>
    <xf numFmtId="0" fontId="2" fillId="0" borderId="22" xfId="356" applyFont="1" applyFill="1" applyBorder="1" applyAlignment="1">
      <alignment horizontal="center" vertical="center" wrapText="1"/>
      <protection/>
    </xf>
    <xf numFmtId="3" fontId="0" fillId="0" borderId="12" xfId="499" applyNumberFormat="1" applyFont="1" applyFill="1" applyBorder="1" applyAlignment="1" applyProtection="1">
      <alignment horizontal="left" vertical="center"/>
      <protection/>
    </xf>
    <xf numFmtId="189" fontId="0" fillId="0" borderId="12" xfId="356" applyNumberFormat="1" applyFont="1" applyFill="1" applyBorder="1" applyAlignment="1">
      <alignment vertical="center" wrapText="1"/>
      <protection/>
    </xf>
    <xf numFmtId="189" fontId="0" fillId="0" borderId="12" xfId="356" applyNumberFormat="1" applyFont="1" applyFill="1" applyBorder="1" applyAlignment="1">
      <alignment horizontal="left" vertical="center" wrapText="1" indent="1"/>
      <protection/>
    </xf>
    <xf numFmtId="3" fontId="2" fillId="0" borderId="12" xfId="356" applyNumberFormat="1" applyFont="1" applyFill="1" applyBorder="1" applyAlignment="1">
      <alignment horizontal="center" vertical="center" wrapText="1"/>
      <protection/>
    </xf>
    <xf numFmtId="1" fontId="2" fillId="0" borderId="12" xfId="356" applyNumberFormat="1" applyFont="1" applyFill="1" applyBorder="1" applyAlignment="1">
      <alignment vertical="center" wrapText="1"/>
      <protection/>
    </xf>
    <xf numFmtId="1" fontId="0" fillId="0" borderId="12" xfId="356" applyNumberFormat="1" applyFont="1" applyFill="1" applyBorder="1" applyAlignment="1">
      <alignment vertical="center" wrapText="1"/>
      <protection/>
    </xf>
    <xf numFmtId="189" fontId="2" fillId="0" borderId="12" xfId="356" applyNumberFormat="1" applyFont="1" applyFill="1" applyBorder="1" applyAlignment="1">
      <alignment vertical="center" wrapText="1"/>
      <protection/>
    </xf>
    <xf numFmtId="0" fontId="0" fillId="0" borderId="23" xfId="356" applyFont="1" applyFill="1" applyBorder="1" applyAlignment="1">
      <alignment horizontal="left" vertical="center" wrapText="1"/>
      <protection/>
    </xf>
    <xf numFmtId="0" fontId="0" fillId="0" borderId="0" xfId="502" applyFill="1">
      <alignment vertical="center"/>
      <protection/>
    </xf>
    <xf numFmtId="0" fontId="5" fillId="0" borderId="0" xfId="502" applyFont="1" applyFill="1">
      <alignment vertical="center"/>
      <protection/>
    </xf>
    <xf numFmtId="0" fontId="0" fillId="0" borderId="0" xfId="502" applyFont="1" applyFill="1" applyAlignment="1">
      <alignment vertical="center"/>
      <protection/>
    </xf>
    <xf numFmtId="0" fontId="0" fillId="0" borderId="0" xfId="502" applyFont="1" applyFill="1">
      <alignment vertical="center"/>
      <protection/>
    </xf>
    <xf numFmtId="0" fontId="0" fillId="38" borderId="0" xfId="502" applyFill="1">
      <alignment vertical="center"/>
      <protection/>
    </xf>
    <xf numFmtId="0" fontId="6" fillId="0" borderId="0" xfId="502" applyFont="1" applyFill="1">
      <alignment vertical="center"/>
      <protection/>
    </xf>
    <xf numFmtId="0" fontId="10" fillId="0" borderId="0" xfId="502" applyFont="1" applyFill="1" applyAlignment="1">
      <alignment horizontal="center" vertical="center"/>
      <protection/>
    </xf>
    <xf numFmtId="49" fontId="0" fillId="38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502" applyFont="1" applyFill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38" borderId="12" xfId="356" applyFont="1" applyFill="1" applyBorder="1" applyAlignment="1">
      <alignment horizontal="center" vertical="center" wrapText="1"/>
      <protection/>
    </xf>
    <xf numFmtId="49" fontId="0" fillId="38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9" xfId="0" applyNumberFormat="1" applyFont="1" applyBorder="1" applyAlignment="1">
      <alignment horizontal="center" vertical="center"/>
    </xf>
    <xf numFmtId="49" fontId="0" fillId="38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501" applyFill="1">
      <alignment vertical="center"/>
      <protection/>
    </xf>
    <xf numFmtId="0" fontId="0" fillId="0" borderId="0" xfId="356" applyFont="1" applyAlignment="1">
      <alignment vertical="center"/>
      <protection/>
    </xf>
    <xf numFmtId="0" fontId="0" fillId="0" borderId="0" xfId="501" applyFill="1" applyAlignment="1">
      <alignment vertical="center" wrapText="1"/>
      <protection/>
    </xf>
    <xf numFmtId="0" fontId="0" fillId="0" borderId="0" xfId="501" applyFont="1" applyFill="1">
      <alignment vertical="center"/>
      <protection/>
    </xf>
    <xf numFmtId="0" fontId="6" fillId="0" borderId="0" xfId="501" applyFont="1" applyFill="1">
      <alignment vertical="center"/>
      <protection/>
    </xf>
    <xf numFmtId="0" fontId="7" fillId="0" borderId="0" xfId="356" applyFont="1" applyAlignment="1">
      <alignment horizontal="center" vertical="center"/>
      <protection/>
    </xf>
    <xf numFmtId="0" fontId="12" fillId="0" borderId="0" xfId="501" applyFont="1" applyFill="1" applyAlignment="1">
      <alignment vertical="center"/>
      <protection/>
    </xf>
    <xf numFmtId="0" fontId="0" fillId="0" borderId="0" xfId="501" applyFont="1" applyFill="1" applyAlignment="1">
      <alignment horizontal="right" vertical="center"/>
      <protection/>
    </xf>
    <xf numFmtId="0" fontId="2" fillId="0" borderId="24" xfId="501" applyFont="1" applyFill="1" applyBorder="1" applyAlignment="1">
      <alignment horizontal="center" vertical="center" wrapText="1"/>
      <protection/>
    </xf>
    <xf numFmtId="0" fontId="2" fillId="0" borderId="12" xfId="501" applyFont="1" applyFill="1" applyBorder="1" applyAlignment="1">
      <alignment horizontal="center" vertical="center" wrapText="1"/>
      <protection/>
    </xf>
    <xf numFmtId="0" fontId="0" fillId="0" borderId="12" xfId="501" applyFont="1" applyFill="1" applyBorder="1" applyAlignment="1">
      <alignment vertical="center" wrapText="1"/>
      <protection/>
    </xf>
    <xf numFmtId="0" fontId="0" fillId="0" borderId="21" xfId="501" applyFill="1" applyBorder="1" applyAlignment="1">
      <alignment vertical="center" wrapText="1"/>
      <protection/>
    </xf>
    <xf numFmtId="0" fontId="0" fillId="0" borderId="23" xfId="501" applyFont="1" applyFill="1" applyBorder="1" applyAlignment="1">
      <alignment horizontal="left" vertical="center" wrapText="1"/>
      <protection/>
    </xf>
    <xf numFmtId="0" fontId="4" fillId="0" borderId="0" xfId="356" applyFont="1" applyAlignment="1">
      <alignment horizontal="center" vertical="center"/>
      <protection/>
    </xf>
    <xf numFmtId="0" fontId="0" fillId="0" borderId="21" xfId="501" applyNumberFormat="1" applyFill="1" applyBorder="1" applyAlignment="1">
      <alignment vertical="center" wrapText="1"/>
      <protection/>
    </xf>
    <xf numFmtId="0" fontId="0" fillId="0" borderId="12" xfId="501" applyNumberFormat="1" applyFont="1" applyFill="1" applyBorder="1">
      <alignment vertical="center"/>
      <protection/>
    </xf>
    <xf numFmtId="0" fontId="0" fillId="0" borderId="0" xfId="309" applyFont="1" applyFill="1" applyAlignment="1">
      <alignment/>
      <protection/>
    </xf>
    <xf numFmtId="0" fontId="6" fillId="0" borderId="0" xfId="309" applyFont="1" applyFill="1" applyAlignment="1">
      <alignment/>
      <protection/>
    </xf>
    <xf numFmtId="0" fontId="10" fillId="0" borderId="0" xfId="309" applyFont="1" applyFill="1" applyAlignment="1">
      <alignment horizontal="center" vertical="center"/>
      <protection/>
    </xf>
    <xf numFmtId="0" fontId="0" fillId="0" borderId="0" xfId="309" applyFont="1" applyFill="1" applyBorder="1" applyAlignment="1">
      <alignment horizontal="right" vertical="center"/>
      <protection/>
    </xf>
    <xf numFmtId="0" fontId="2" fillId="0" borderId="12" xfId="309" applyFont="1" applyFill="1" applyBorder="1" applyAlignment="1">
      <alignment horizontal="center" vertical="center"/>
      <protection/>
    </xf>
    <xf numFmtId="0" fontId="2" fillId="0" borderId="12" xfId="309" applyFont="1" applyFill="1" applyBorder="1" applyAlignment="1">
      <alignment horizontal="center" vertical="center" wrapText="1"/>
      <protection/>
    </xf>
    <xf numFmtId="49" fontId="2" fillId="0" borderId="12" xfId="453" applyNumberFormat="1" applyFont="1" applyFill="1" applyBorder="1" applyAlignment="1" applyProtection="1">
      <alignment horizontal="left" vertical="center" wrapText="1"/>
      <protection/>
    </xf>
    <xf numFmtId="0" fontId="2" fillId="0" borderId="12" xfId="453" applyNumberFormat="1" applyFont="1" applyFill="1" applyBorder="1" applyAlignment="1" applyProtection="1">
      <alignment horizontal="right" vertical="center" wrapText="1"/>
      <protection/>
    </xf>
    <xf numFmtId="49" fontId="0" fillId="0" borderId="12" xfId="453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453" applyNumberFormat="1" applyFont="1" applyFill="1" applyBorder="1" applyAlignment="1" applyProtection="1">
      <alignment horizontal="right" vertical="center" wrapText="1"/>
      <protection/>
    </xf>
    <xf numFmtId="49" fontId="2" fillId="0" borderId="12" xfId="453" applyNumberFormat="1" applyFont="1" applyFill="1" applyBorder="1" applyAlignment="1" applyProtection="1">
      <alignment horizontal="left" vertical="center" wrapText="1" indent="1"/>
      <protection/>
    </xf>
    <xf numFmtId="191" fontId="2" fillId="0" borderId="12" xfId="453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/>
    </xf>
    <xf numFmtId="0" fontId="2" fillId="0" borderId="12" xfId="309" applyFont="1" applyFill="1" applyBorder="1" applyAlignment="1">
      <alignment/>
      <protection/>
    </xf>
    <xf numFmtId="0" fontId="0" fillId="0" borderId="12" xfId="309" applyFont="1" applyFill="1" applyBorder="1" applyAlignment="1">
      <alignment/>
      <protection/>
    </xf>
    <xf numFmtId="0" fontId="10" fillId="0" borderId="0" xfId="0" applyFont="1" applyAlignment="1">
      <alignment vertical="center"/>
    </xf>
    <xf numFmtId="0" fontId="7" fillId="0" borderId="0" xfId="506" applyFont="1" applyFill="1" applyAlignment="1">
      <alignment horizontal="center" vertical="center"/>
    </xf>
    <xf numFmtId="191" fontId="7" fillId="0" borderId="0" xfId="506" applyNumberFormat="1" applyFont="1" applyFill="1" applyAlignment="1">
      <alignment horizontal="center" vertical="center"/>
    </xf>
    <xf numFmtId="0" fontId="4" fillId="0" borderId="0" xfId="506" applyFont="1" applyFill="1" applyAlignment="1">
      <alignment vertical="center"/>
    </xf>
    <xf numFmtId="0" fontId="0" fillId="0" borderId="0" xfId="506" applyFont="1" applyFill="1" applyAlignment="1">
      <alignment horizontal="center" vertical="center"/>
    </xf>
    <xf numFmtId="191" fontId="0" fillId="0" borderId="0" xfId="506" applyNumberFormat="1" applyFont="1" applyFill="1" applyAlignment="1">
      <alignment horizontal="right" vertical="center"/>
    </xf>
    <xf numFmtId="191" fontId="9" fillId="0" borderId="12" xfId="506" applyNumberFormat="1" applyFont="1" applyFill="1" applyBorder="1" applyAlignment="1">
      <alignment horizontal="center" vertical="center" wrapText="1"/>
    </xf>
    <xf numFmtId="191" fontId="2" fillId="0" borderId="12" xfId="506" applyNumberFormat="1" applyFont="1" applyFill="1" applyBorder="1" applyAlignment="1">
      <alignment horizontal="center" vertical="center"/>
    </xf>
    <xf numFmtId="191" fontId="9" fillId="0" borderId="12" xfId="506" applyNumberFormat="1" applyFont="1" applyFill="1" applyBorder="1" applyAlignment="1">
      <alignment horizontal="left" vertical="center" wrapText="1"/>
    </xf>
    <xf numFmtId="191" fontId="9" fillId="0" borderId="12" xfId="247" applyNumberFormat="1" applyFont="1" applyFill="1" applyBorder="1" applyAlignment="1">
      <alignment horizontal="right" vertical="center" wrapText="1"/>
    </xf>
    <xf numFmtId="191" fontId="13" fillId="0" borderId="12" xfId="506" applyNumberFormat="1" applyFont="1" applyFill="1" applyBorder="1" applyAlignment="1">
      <alignment horizontal="left" vertical="center" wrapText="1"/>
    </xf>
    <xf numFmtId="0" fontId="9" fillId="0" borderId="12" xfId="506" applyFont="1" applyFill="1" applyBorder="1" applyAlignment="1">
      <alignment vertical="center"/>
    </xf>
    <xf numFmtId="0" fontId="13" fillId="0" borderId="12" xfId="506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0" fontId="13" fillId="0" borderId="12" xfId="506" applyNumberFormat="1" applyFont="1" applyFill="1" applyBorder="1" applyAlignment="1" applyProtection="1">
      <alignment vertical="center"/>
      <protection/>
    </xf>
    <xf numFmtId="0" fontId="9" fillId="0" borderId="12" xfId="506" applyFont="1" applyFill="1" applyBorder="1" applyAlignment="1">
      <alignment horizontal="left" vertical="center"/>
    </xf>
    <xf numFmtId="194" fontId="9" fillId="0" borderId="12" xfId="506" applyNumberFormat="1" applyFont="1" applyFill="1" applyBorder="1" applyAlignment="1">
      <alignment horizontal="left" vertical="center" wrapText="1"/>
    </xf>
    <xf numFmtId="0" fontId="13" fillId="0" borderId="12" xfId="247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 horizontal="right" vertical="center" wrapText="1"/>
    </xf>
    <xf numFmtId="0" fontId="9" fillId="0" borderId="12" xfId="506" applyFont="1" applyFill="1" applyBorder="1" applyAlignment="1">
      <alignment horizontal="center" vertical="center"/>
    </xf>
    <xf numFmtId="191" fontId="9" fillId="0" borderId="12" xfId="506" applyNumberFormat="1" applyFont="1" applyFill="1" applyBorder="1" applyAlignment="1">
      <alignment horizontal="right" vertical="center" wrapText="1"/>
    </xf>
    <xf numFmtId="0" fontId="7" fillId="0" borderId="0" xfId="27" applyFont="1" applyFill="1" applyBorder="1" applyAlignment="1">
      <alignment horizontal="center" vertical="center" wrapText="1"/>
    </xf>
    <xf numFmtId="0" fontId="4" fillId="0" borderId="0" xfId="27" applyFont="1" applyFill="1" applyBorder="1" applyAlignment="1">
      <alignment vertical="center" wrapText="1"/>
    </xf>
    <xf numFmtId="0" fontId="0" fillId="0" borderId="0" xfId="246" applyFont="1" applyFill="1" applyAlignment="1">
      <alignment/>
    </xf>
    <xf numFmtId="0" fontId="0" fillId="0" borderId="25" xfId="246" applyFont="1" applyFill="1" applyBorder="1" applyAlignment="1">
      <alignment horizontal="right" vertical="center"/>
    </xf>
    <xf numFmtId="0" fontId="2" fillId="0" borderId="12" xfId="246" applyFont="1" applyFill="1" applyBorder="1" applyAlignment="1">
      <alignment horizontal="center" vertical="center" wrapText="1"/>
    </xf>
    <xf numFmtId="0" fontId="0" fillId="0" borderId="12" xfId="27" applyFont="1" applyFill="1" applyBorder="1" applyAlignment="1">
      <alignment horizontal="left" vertical="center"/>
    </xf>
    <xf numFmtId="0" fontId="0" fillId="0" borderId="12" xfId="245" applyNumberFormat="1" applyFont="1" applyFill="1" applyBorder="1" applyAlignment="1" applyProtection="1">
      <alignment vertical="center"/>
      <protection/>
    </xf>
    <xf numFmtId="0" fontId="2" fillId="0" borderId="12" xfId="245" applyNumberFormat="1" applyFont="1" applyFill="1" applyBorder="1" applyAlignment="1" applyProtection="1">
      <alignment vertical="center"/>
      <protection/>
    </xf>
    <xf numFmtId="0" fontId="0" fillId="0" borderId="0" xfId="246" applyFont="1" applyFill="1" applyAlignment="1">
      <alignment horizontal="right"/>
    </xf>
    <xf numFmtId="0" fontId="13" fillId="0" borderId="12" xfId="136" applyFont="1" applyFill="1" applyBorder="1" applyAlignment="1">
      <alignment vertical="center"/>
    </xf>
    <xf numFmtId="0" fontId="15" fillId="0" borderId="12" xfId="136" applyFont="1" applyFill="1" applyBorder="1" applyAlignment="1">
      <alignment vertical="center"/>
    </xf>
    <xf numFmtId="194" fontId="2" fillId="0" borderId="12" xfId="245" applyNumberFormat="1" applyFont="1" applyFill="1" applyBorder="1" applyAlignment="1" applyProtection="1">
      <alignment vertical="center"/>
      <protection/>
    </xf>
    <xf numFmtId="0" fontId="2" fillId="0" borderId="12" xfId="27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507" applyFont="1" applyFill="1" applyBorder="1" applyAlignment="1">
      <alignment horizontal="center" vertical="center" wrapText="1"/>
      <protection/>
    </xf>
    <xf numFmtId="0" fontId="0" fillId="0" borderId="25" xfId="507" applyFont="1" applyBorder="1" applyAlignment="1">
      <alignment vertical="center"/>
      <protection/>
    </xf>
    <xf numFmtId="0" fontId="0" fillId="0" borderId="25" xfId="507" applyFont="1" applyBorder="1" applyAlignment="1">
      <alignment horizontal="right" vertical="center" wrapText="1"/>
      <protection/>
    </xf>
    <xf numFmtId="0" fontId="2" fillId="0" borderId="21" xfId="507" applyFont="1" applyBorder="1" applyAlignment="1">
      <alignment horizontal="center" vertical="center" wrapText="1"/>
      <protection/>
    </xf>
    <xf numFmtId="0" fontId="0" fillId="0" borderId="12" xfId="507" applyFont="1" applyBorder="1" applyAlignment="1">
      <alignment horizontal="left" vertical="center" wrapText="1"/>
      <protection/>
    </xf>
    <xf numFmtId="191" fontId="0" fillId="0" borderId="12" xfId="505" applyNumberFormat="1" applyFont="1" applyFill="1" applyBorder="1" applyAlignment="1">
      <alignment horizontal="center" vertical="center"/>
    </xf>
    <xf numFmtId="0" fontId="0" fillId="0" borderId="12" xfId="507" applyFont="1" applyFill="1" applyBorder="1" applyAlignment="1">
      <alignment horizontal="left" vertical="center" wrapText="1"/>
      <protection/>
    </xf>
    <xf numFmtId="0" fontId="4" fillId="0" borderId="0" xfId="487" applyFont="1" applyFill="1" applyBorder="1" applyAlignment="1">
      <alignment horizontal="center" vertical="center" wrapText="1"/>
      <protection/>
    </xf>
    <xf numFmtId="0" fontId="0" fillId="0" borderId="25" xfId="487" applyFont="1" applyBorder="1" applyAlignment="1">
      <alignment vertical="center"/>
      <protection/>
    </xf>
    <xf numFmtId="0" fontId="0" fillId="0" borderId="25" xfId="487" applyFont="1" applyBorder="1" applyAlignment="1">
      <alignment horizontal="right" vertical="center" wrapText="1"/>
      <protection/>
    </xf>
    <xf numFmtId="0" fontId="2" fillId="0" borderId="21" xfId="487" applyFont="1" applyBorder="1" applyAlignment="1">
      <alignment horizontal="center" vertical="center" wrapText="1"/>
      <protection/>
    </xf>
    <xf numFmtId="0" fontId="0" fillId="0" borderId="12" xfId="487" applyFont="1" applyBorder="1" applyAlignment="1">
      <alignment horizontal="left" vertical="center" wrapText="1"/>
      <protection/>
    </xf>
    <xf numFmtId="0" fontId="0" fillId="0" borderId="12" xfId="487" applyFont="1" applyFill="1" applyBorder="1" applyAlignment="1">
      <alignment horizontal="left" vertical="center" wrapText="1"/>
      <protection/>
    </xf>
    <xf numFmtId="0" fontId="0" fillId="0" borderId="0" xfId="209">
      <alignment/>
      <protection/>
    </xf>
    <xf numFmtId="0" fontId="7" fillId="0" borderId="0" xfId="209" applyNumberFormat="1" applyFont="1" applyFill="1" applyAlignment="1" applyProtection="1">
      <alignment horizontal="center" vertical="center"/>
      <protection/>
    </xf>
    <xf numFmtId="0" fontId="0" fillId="0" borderId="0" xfId="209" applyNumberFormat="1" applyFont="1" applyFill="1" applyAlignment="1" applyProtection="1">
      <alignment horizontal="right" vertical="center"/>
      <protection/>
    </xf>
    <xf numFmtId="0" fontId="0" fillId="0" borderId="0" xfId="209" applyAlignment="1">
      <alignment horizontal="right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209" applyNumberFormat="1" applyFont="1" applyFill="1" applyAlignment="1" applyProtection="1">
      <alignment vertical="center"/>
      <protection/>
    </xf>
    <xf numFmtId="0" fontId="2" fillId="0" borderId="21" xfId="0" applyFont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right" vertical="center"/>
    </xf>
    <xf numFmtId="0" fontId="0" fillId="0" borderId="12" xfId="209" applyBorder="1" applyAlignment="1">
      <alignment horizontal="right"/>
      <protection/>
    </xf>
    <xf numFmtId="0" fontId="0" fillId="0" borderId="12" xfId="209" applyBorder="1">
      <alignment/>
      <protection/>
    </xf>
    <xf numFmtId="194" fontId="0" fillId="0" borderId="12" xfId="0" applyNumberFormat="1" applyFont="1" applyFill="1" applyBorder="1" applyAlignment="1">
      <alignment horizontal="right" vertical="center"/>
    </xf>
    <xf numFmtId="3" fontId="8" fillId="41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26" applyFont="1" applyFill="1" applyBorder="1" applyAlignment="1">
      <alignment vertical="center"/>
    </xf>
    <xf numFmtId="0" fontId="0" fillId="0" borderId="12" xfId="26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5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195" fontId="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95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195" fontId="2" fillId="0" borderId="12" xfId="0" applyNumberFormat="1" applyFont="1" applyFill="1" applyBorder="1" applyAlignment="1">
      <alignment horizontal="center" vertical="center" wrapText="1"/>
    </xf>
    <xf numFmtId="195" fontId="2" fillId="0" borderId="2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439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right" vertical="center"/>
    </xf>
    <xf numFmtId="195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95" fontId="2" fillId="0" borderId="12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8" borderId="19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195" fontId="2" fillId="0" borderId="12" xfId="0" applyNumberFormat="1" applyFont="1" applyBorder="1" applyAlignment="1">
      <alignment vertical="center"/>
    </xf>
    <xf numFmtId="195" fontId="2" fillId="38" borderId="12" xfId="0" applyNumberFormat="1" applyFont="1" applyFill="1" applyBorder="1" applyAlignment="1">
      <alignment horizontal="right" vertical="center"/>
    </xf>
    <xf numFmtId="0" fontId="0" fillId="0" borderId="12" xfId="102" applyFont="1" applyFill="1" applyBorder="1" applyAlignment="1">
      <alignment horizontal="right" vertical="center"/>
      <protection/>
    </xf>
    <xf numFmtId="0" fontId="0" fillId="0" borderId="12" xfId="439" applyNumberFormat="1" applyFont="1" applyFill="1" applyBorder="1" applyAlignment="1">
      <alignment horizontal="right" vertical="center"/>
      <protection/>
    </xf>
    <xf numFmtId="195" fontId="0" fillId="0" borderId="12" xfId="439" applyNumberFormat="1" applyFont="1" applyFill="1" applyBorder="1" applyAlignment="1">
      <alignment horizontal="right" vertical="center"/>
      <protection/>
    </xf>
    <xf numFmtId="195" fontId="0" fillId="38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3" fontId="3" fillId="0" borderId="0" xfId="209" applyNumberFormat="1" applyFont="1" applyFill="1">
      <alignment/>
      <protection/>
    </xf>
    <xf numFmtId="3" fontId="1" fillId="0" borderId="0" xfId="209" applyNumberFormat="1" applyFont="1" applyFill="1" applyAlignment="1">
      <alignment vertical="top"/>
      <protection/>
    </xf>
    <xf numFmtId="3" fontId="19" fillId="0" borderId="0" xfId="209" applyNumberFormat="1" applyFont="1" applyFill="1">
      <alignment/>
      <protection/>
    </xf>
    <xf numFmtId="3" fontId="19" fillId="0" borderId="0" xfId="209" applyNumberFormat="1" applyFont="1" applyFill="1" applyAlignment="1">
      <alignment vertical="center"/>
      <protection/>
    </xf>
    <xf numFmtId="3" fontId="1" fillId="0" borderId="0" xfId="209" applyNumberFormat="1" applyFont="1" applyFill="1" applyAlignment="1">
      <alignment vertical="center"/>
      <protection/>
    </xf>
    <xf numFmtId="3" fontId="0" fillId="0" borderId="0" xfId="209" applyNumberFormat="1" applyFill="1">
      <alignment/>
      <protection/>
    </xf>
    <xf numFmtId="3" fontId="0" fillId="0" borderId="0" xfId="209" applyNumberFormat="1" applyFill="1" applyAlignment="1">
      <alignment horizontal="center" vertical="center"/>
      <protection/>
    </xf>
    <xf numFmtId="3" fontId="7" fillId="0" borderId="0" xfId="209" applyNumberFormat="1" applyFont="1" applyFill="1" applyAlignment="1">
      <alignment horizontal="center"/>
      <protection/>
    </xf>
    <xf numFmtId="3" fontId="7" fillId="0" borderId="0" xfId="209" applyNumberFormat="1" applyFont="1" applyFill="1" applyAlignment="1">
      <alignment/>
      <protection/>
    </xf>
    <xf numFmtId="3" fontId="0" fillId="0" borderId="17" xfId="209" applyNumberFormat="1" applyFont="1" applyFill="1" applyBorder="1" applyAlignment="1">
      <alignment horizontal="right"/>
      <protection/>
    </xf>
    <xf numFmtId="3" fontId="1" fillId="0" borderId="0" xfId="209" applyNumberFormat="1" applyFont="1" applyFill="1" applyAlignment="1">
      <alignment horizontal="right" vertical="top"/>
      <protection/>
    </xf>
    <xf numFmtId="0" fontId="2" fillId="0" borderId="12" xfId="499" applyNumberFormat="1" applyFont="1" applyFill="1" applyBorder="1" applyAlignment="1" applyProtection="1">
      <alignment horizontal="center" vertical="center"/>
      <protection/>
    </xf>
    <xf numFmtId="3" fontId="2" fillId="0" borderId="12" xfId="499" applyNumberFormat="1" applyFont="1" applyFill="1" applyBorder="1" applyAlignment="1" applyProtection="1">
      <alignment horizontal="right" vertical="center"/>
      <protection/>
    </xf>
    <xf numFmtId="0" fontId="2" fillId="0" borderId="12" xfId="499" applyNumberFormat="1" applyFont="1" applyFill="1" applyBorder="1" applyAlignment="1" applyProtection="1">
      <alignment horizontal="right" vertical="center"/>
      <protection/>
    </xf>
    <xf numFmtId="3" fontId="0" fillId="0" borderId="12" xfId="499" applyNumberFormat="1" applyFont="1" applyFill="1" applyBorder="1" applyAlignment="1" applyProtection="1">
      <alignment horizontal="left" vertical="center" indent="1"/>
      <protection/>
    </xf>
    <xf numFmtId="0" fontId="0" fillId="0" borderId="12" xfId="499" applyNumberFormat="1" applyFont="1" applyFill="1" applyBorder="1" applyAlignment="1" applyProtection="1">
      <alignment horizontal="right" vertical="center"/>
      <protection/>
    </xf>
    <xf numFmtId="3" fontId="0" fillId="0" borderId="12" xfId="499" applyNumberFormat="1" applyFont="1" applyFill="1" applyBorder="1" applyAlignment="1" applyProtection="1">
      <alignment horizontal="left" vertical="center" indent="2"/>
      <protection/>
    </xf>
    <xf numFmtId="3" fontId="0" fillId="0" borderId="12" xfId="499" applyNumberFormat="1" applyFont="1" applyFill="1" applyBorder="1" applyAlignment="1" applyProtection="1">
      <alignment horizontal="right" vertical="center" indent="1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3" fontId="8" fillId="0" borderId="0" xfId="209" applyNumberFormat="1" applyFont="1" applyFill="1">
      <alignment/>
      <protection/>
    </xf>
    <xf numFmtId="3" fontId="8" fillId="0" borderId="0" xfId="209" applyNumberFormat="1" applyFont="1" applyFill="1" applyAlignment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0" xfId="209" applyNumberFormat="1" applyFont="1" applyFill="1">
      <alignment/>
      <protection/>
    </xf>
    <xf numFmtId="3" fontId="0" fillId="0" borderId="12" xfId="499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0" fillId="38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1" fillId="0" borderId="2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right" vertical="center"/>
      <protection/>
    </xf>
    <xf numFmtId="190" fontId="2" fillId="0" borderId="12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 applyProtection="1">
      <alignment horizontal="right" vertical="center"/>
      <protection/>
    </xf>
    <xf numFmtId="191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>
      <alignment horizontal="center" vertical="center"/>
    </xf>
    <xf numFmtId="190" fontId="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5" fontId="0" fillId="0" borderId="0" xfId="0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95" fontId="2" fillId="0" borderId="12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/>
    </xf>
    <xf numFmtId="195" fontId="0" fillId="0" borderId="12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>
      <alignment horizontal="center" vertical="center"/>
    </xf>
  </cellXfs>
  <cellStyles count="49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出 3" xfId="20"/>
    <cellStyle name="20% - 强调文字颜色 1 2" xfId="21"/>
    <cellStyle name="输入" xfId="22"/>
    <cellStyle name="Comma [0]" xfId="23"/>
    <cellStyle name="Accent2 - 40%" xfId="24"/>
    <cellStyle name="差" xfId="25"/>
    <cellStyle name="?鹎%U龡&amp;H齲_x0001_C铣_x0014__x0007__x0001__x0001_ 3 5 3" xfId="26"/>
    <cellStyle name="20% - 强调文字颜色 5 7 7 2" xfId="27"/>
    <cellStyle name="40% - 强调文字颜色 3" xfId="28"/>
    <cellStyle name="计算 2" xfId="29"/>
    <cellStyle name="Comma" xfId="30"/>
    <cellStyle name="Hyperlink" xfId="31"/>
    <cellStyle name="好_2007年中央财政与河南省财政年终决算结算单" xfId="32"/>
    <cellStyle name="Accent2 - 60%" xfId="33"/>
    <cellStyle name="60% - 强调文字颜色 3" xfId="34"/>
    <cellStyle name="Percent" xfId="35"/>
    <cellStyle name="Followed Hyperlink" xfId="36"/>
    <cellStyle name="注释" xfId="37"/>
    <cellStyle name="常规 6" xfId="38"/>
    <cellStyle name="ColLevel_5" xfId="39"/>
    <cellStyle name="60% - 强调文字颜色 2 3" xfId="40"/>
    <cellStyle name="60% - 强调文字颜色 2" xfId="41"/>
    <cellStyle name="标题 4" xfId="42"/>
    <cellStyle name="警告文本" xfId="43"/>
    <cellStyle name="标题" xfId="44"/>
    <cellStyle name="常规 137" xfId="45"/>
    <cellStyle name="常规 142" xfId="46"/>
    <cellStyle name="解释性文本" xfId="47"/>
    <cellStyle name="标题 1" xfId="48"/>
    <cellStyle name="标题 2" xfId="49"/>
    <cellStyle name="60% - 强调文字颜色 1" xfId="50"/>
    <cellStyle name="标题 3" xfId="51"/>
    <cellStyle name="差_20111127汇报附表（8张）" xfId="52"/>
    <cellStyle name="60% - 强调文字颜色 4" xfId="53"/>
    <cellStyle name="常规 90" xfId="54"/>
    <cellStyle name="常规 85" xfId="55"/>
    <cellStyle name="输出" xfId="56"/>
    <cellStyle name="常规 26" xfId="57"/>
    <cellStyle name="常规 31" xfId="58"/>
    <cellStyle name="计算" xfId="59"/>
    <cellStyle name="40% - 强调文字颜色 4 2" xfId="60"/>
    <cellStyle name="检查单元格" xfId="61"/>
    <cellStyle name="20% - 强调文字颜色 6" xfId="62"/>
    <cellStyle name="Currency [0]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千位[0]_(人代会用)" xfId="69"/>
    <cellStyle name="适中" xfId="70"/>
    <cellStyle name="20% - 强调文字颜色 5" xfId="71"/>
    <cellStyle name="强调文字颜色 1" xfId="72"/>
    <cellStyle name="链接单元格 3" xfId="73"/>
    <cellStyle name="20% - 强调文字颜色 1" xfId="74"/>
    <cellStyle name="RowLevel_5" xfId="75"/>
    <cellStyle name="40% - 强调文字颜色 1" xfId="76"/>
    <cellStyle name="链接单元格 4" xfId="77"/>
    <cellStyle name="输出 2" xfId="78"/>
    <cellStyle name="20% - 强调文字颜色 2" xfId="79"/>
    <cellStyle name="RowLevel_6" xfId="80"/>
    <cellStyle name="40% - 强调文字颜色 2" xfId="81"/>
    <cellStyle name="千位分隔[0] 2" xfId="82"/>
    <cellStyle name="强调文字颜色 3" xfId="83"/>
    <cellStyle name="千位分隔[0] 3" xfId="84"/>
    <cellStyle name="强调文字颜色 4" xfId="85"/>
    <cellStyle name="输出 4" xfId="86"/>
    <cellStyle name="20% - 强调文字颜色 4" xfId="87"/>
    <cellStyle name="计算 3" xfId="88"/>
    <cellStyle name="40% - 强调文字颜色 4" xfId="89"/>
    <cellStyle name="强调文字颜色 5" xfId="90"/>
    <cellStyle name="计算 4" xfId="91"/>
    <cellStyle name="40% - 强调文字颜色 5" xfId="92"/>
    <cellStyle name="60% - 强调文字颜色 5" xfId="93"/>
    <cellStyle name="强调文字颜色 6" xfId="94"/>
    <cellStyle name="0,0&#13;&#10;NA&#13;&#10;" xfId="95"/>
    <cellStyle name="适中 2" xfId="96"/>
    <cellStyle name="40% - 强调文字颜色 6" xfId="97"/>
    <cellStyle name="差_2009年结算（最终）" xfId="98"/>
    <cellStyle name="60% - 强调文字颜色 6" xfId="99"/>
    <cellStyle name="_ET_STYLE_NoName_00_" xfId="100"/>
    <cellStyle name="20% - 强调文字颜色 2 3" xfId="101"/>
    <cellStyle name="常规_市直基金收支情况表 (2)" xfId="102"/>
    <cellStyle name="20% - 强调文字颜色 1 4" xfId="103"/>
    <cellStyle name="20% - 强调文字颜色 1 3" xfId="104"/>
    <cellStyle name="?鹎%U龡&amp;H齲_x0001_C铣_x0014__x0007__x0001__x0001_" xfId="105"/>
    <cellStyle name="20% - 强调文字颜色 2 2" xfId="106"/>
    <cellStyle name="20% - 强调文字颜色 2 4" xfId="107"/>
    <cellStyle name="20% - 强调文字颜色 3 2" xfId="108"/>
    <cellStyle name="20% - 强调文字颜色 3 4" xfId="109"/>
    <cellStyle name="60% - 强调文字颜色 1 2" xfId="110"/>
    <cellStyle name="콤마 [0]_BOILER-CO1" xfId="111"/>
    <cellStyle name="20% - 强调文字颜色 4 2" xfId="112"/>
    <cellStyle name="ColLevel_2" xfId="113"/>
    <cellStyle name="差_2010年收入预测表（20091218)）" xfId="114"/>
    <cellStyle name="常规 3" xfId="115"/>
    <cellStyle name="20% - 强调文字颜色 4 3" xfId="116"/>
    <cellStyle name="ColLevel_3" xfId="117"/>
    <cellStyle name="常规 4" xfId="118"/>
    <cellStyle name="20% - 强调文字颜色 4 4" xfId="119"/>
    <cellStyle name="60% - 强调文字颜色 2 2" xfId="120"/>
    <cellStyle name="ColLevel_4" xfId="121"/>
    <cellStyle name="差_津补贴保障测算(5.21)" xfId="122"/>
    <cellStyle name="常规 5" xfId="123"/>
    <cellStyle name="20% - 强调文字颜色 5 2" xfId="124"/>
    <cellStyle name="差_2010年收入预测表（20091219)）" xfId="125"/>
    <cellStyle name="콤마_BOILER-CO1" xfId="126"/>
    <cellStyle name="20% - 强调文字颜色 5 3" xfId="127"/>
    <cellStyle name="20% - 强调文字颜色 5 4" xfId="128"/>
    <cellStyle name="60% - 强调文字颜色 3 2" xfId="129"/>
    <cellStyle name="20% - 强调文字颜色 6 2" xfId="130"/>
    <cellStyle name="差_2010年收入预测表（20091230)）" xfId="131"/>
    <cellStyle name="20% - 强调文字颜色 6 3" xfId="132"/>
    <cellStyle name="20% - 强调文字颜色 6 4" xfId="133"/>
    <cellStyle name="60% - 强调文字颜色 4 2" xfId="134"/>
    <cellStyle name="40% - 强调文字颜色 1 2" xfId="135"/>
    <cellStyle name="20% - 强调文字颜色 1 19 2 4" xfId="136"/>
    <cellStyle name="40% - 强调文字颜色 1 3" xfId="137"/>
    <cellStyle name="Accent1" xfId="138"/>
    <cellStyle name="40% - 强调文字颜色 1 4" xfId="139"/>
    <cellStyle name="Accent2" xfId="140"/>
    <cellStyle name="40% - 强调文字颜色 2 2" xfId="141"/>
    <cellStyle name="40% - 强调文字颜色 2 3" xfId="142"/>
    <cellStyle name="40% - 强调文字颜色 2 4" xfId="143"/>
    <cellStyle name="40% - 强调文字颜色 3 2" xfId="144"/>
    <cellStyle name="40% - 强调文字颜色 3 3" xfId="145"/>
    <cellStyle name="差_2008年财政收支预算草案(1.4)" xfId="146"/>
    <cellStyle name="常规_批复结算单6.15" xfId="147"/>
    <cellStyle name="40% - 强调文字颜色 3 4" xfId="148"/>
    <cellStyle name="40% - 强调文字颜色 4 3" xfId="149"/>
    <cellStyle name="40% - 强调文字颜色 4 4" xfId="150"/>
    <cellStyle name="40% - 强调文字颜色 5 2" xfId="151"/>
    <cellStyle name="40% - 强调文字颜色 5 3" xfId="152"/>
    <cellStyle name="40% - 强调文字颜色 5 4" xfId="153"/>
    <cellStyle name="40% - 强调文字颜色 6 2" xfId="154"/>
    <cellStyle name="40% - 强调文字颜色 6 3" xfId="155"/>
    <cellStyle name="40% - 强调文字颜色 6 4" xfId="156"/>
    <cellStyle name="差_Book1" xfId="157"/>
    <cellStyle name="60% - 强调文字颜色 1 3" xfId="158"/>
    <cellStyle name="60% - 强调文字颜色 1 4" xfId="159"/>
    <cellStyle name="60% - 强调文字颜色 2 4" xfId="160"/>
    <cellStyle name="ColLevel_6" xfId="161"/>
    <cellStyle name="常规 7" xfId="162"/>
    <cellStyle name="60% - 强调文字颜色 3 3" xfId="163"/>
    <cellStyle name="差_2009年财力测算情况11.19" xfId="164"/>
    <cellStyle name="60% - 强调文字颜色 3 4" xfId="165"/>
    <cellStyle name="60% - 强调文字颜色 4 3" xfId="166"/>
    <cellStyle name="60% - 强调文字颜色 4 4" xfId="167"/>
    <cellStyle name="60% - 强调文字颜色 5 2" xfId="168"/>
    <cellStyle name="60% - 强调文字颜色 5 3" xfId="169"/>
    <cellStyle name="60% - 强调文字颜色 5 4" xfId="170"/>
    <cellStyle name="60% - 强调文字颜色 6 2" xfId="171"/>
    <cellStyle name="常规 126" xfId="172"/>
    <cellStyle name="常规 131" xfId="173"/>
    <cellStyle name="60% - 强调文字颜色 6 3" xfId="174"/>
    <cellStyle name="常规 127" xfId="175"/>
    <cellStyle name="常规 132" xfId="176"/>
    <cellStyle name="60% - 强调文字颜色 6 4" xfId="177"/>
    <cellStyle name="常规 128" xfId="178"/>
    <cellStyle name="常规 133" xfId="179"/>
    <cellStyle name="Accent1 - 20%" xfId="180"/>
    <cellStyle name="Accent1 - 40%" xfId="181"/>
    <cellStyle name="Accent1 - 60%" xfId="182"/>
    <cellStyle name="Accent2 - 20%" xfId="183"/>
    <cellStyle name="Accent3" xfId="184"/>
    <cellStyle name="Accent3 - 20%" xfId="185"/>
    <cellStyle name="Accent3 - 40%" xfId="186"/>
    <cellStyle name="Accent3 - 60%" xfId="187"/>
    <cellStyle name="Accent4" xfId="188"/>
    <cellStyle name="Accent4 - 20%" xfId="189"/>
    <cellStyle name="Accent4 - 40%" xfId="190"/>
    <cellStyle name="好_津补贴保障测算(5.21)" xfId="191"/>
    <cellStyle name="输入 4" xfId="192"/>
    <cellStyle name="Accent4 - 60%" xfId="193"/>
    <cellStyle name="常规 105" xfId="194"/>
    <cellStyle name="常规 110" xfId="195"/>
    <cellStyle name="Accent5" xfId="196"/>
    <cellStyle name="Accent5 - 20%" xfId="197"/>
    <cellStyle name="Accent5 - 40%" xfId="198"/>
    <cellStyle name="千分位[0]_ 白土" xfId="199"/>
    <cellStyle name="Accent5 - 60%" xfId="200"/>
    <cellStyle name="常规 12" xfId="201"/>
    <cellStyle name="Accent6" xfId="202"/>
    <cellStyle name="Accent6 - 20%" xfId="203"/>
    <cellStyle name="Accent6 - 40%" xfId="204"/>
    <cellStyle name="差_2010省级行政性收费专项收入批复" xfId="205"/>
    <cellStyle name="Accent6 - 60%" xfId="206"/>
    <cellStyle name="常规 138" xfId="207"/>
    <cellStyle name="常规 143" xfId="208"/>
    <cellStyle name="常规_2010年决算表7-8" xfId="209"/>
    <cellStyle name="Calc Currency (0)" xfId="210"/>
    <cellStyle name="常规 119" xfId="211"/>
    <cellStyle name="常规 124" xfId="212"/>
    <cellStyle name="ColLevel_0" xfId="213"/>
    <cellStyle name="ColLevel_1" xfId="214"/>
    <cellStyle name="常规 2" xfId="215"/>
    <cellStyle name="好_2011年预算表格2010.12.9" xfId="216"/>
    <cellStyle name="好_商品交易所2006--2008年税收" xfId="217"/>
    <cellStyle name="Comma [0]" xfId="218"/>
    <cellStyle name="强调文字颜色 5 3" xfId="219"/>
    <cellStyle name="comma zerodec" xfId="220"/>
    <cellStyle name="好_2007结算与财力(6.2)" xfId="221"/>
    <cellStyle name="통화_BOILER-CO1" xfId="222"/>
    <cellStyle name="Comma_1995" xfId="223"/>
    <cellStyle name="常规 2 2" xfId="224"/>
    <cellStyle name="好_省电力2008年 工作表" xfId="225"/>
    <cellStyle name="强调 3" xfId="226"/>
    <cellStyle name="Currency_1995" xfId="227"/>
    <cellStyle name="Currency1" xfId="228"/>
    <cellStyle name="常规 13" xfId="229"/>
    <cellStyle name="Date" xfId="230"/>
    <cellStyle name="货币 2" xfId="231"/>
    <cellStyle name="Dollar (zero dec)" xfId="232"/>
    <cellStyle name="常规 28 2" xfId="233"/>
    <cellStyle name="Fixed" xfId="234"/>
    <cellStyle name="Grey" xfId="235"/>
    <cellStyle name="标题 2 2" xfId="236"/>
    <cellStyle name="常规 96" xfId="237"/>
    <cellStyle name="Header1" xfId="238"/>
    <cellStyle name="Header2" xfId="239"/>
    <cellStyle name="HEADING1" xfId="240"/>
    <cellStyle name="HEADING2" xfId="241"/>
    <cellStyle name="Input [yellow]" xfId="242"/>
    <cellStyle name="好_20111127汇报附表（8张）" xfId="243"/>
    <cellStyle name="no dec" xfId="244"/>
    <cellStyle name="20% - 强调文字颜色 4 25 6 12" xfId="245"/>
    <cellStyle name="20% - 强调文字颜色 1 11 10" xfId="246"/>
    <cellStyle name="20% - 强调文字颜色 4 13 4 3 5" xfId="247"/>
    <cellStyle name="Norma,_laroux_4_营业在建 (2)_E21" xfId="248"/>
    <cellStyle name="Normal - Style1" xfId="249"/>
    <cellStyle name="常规 66" xfId="250"/>
    <cellStyle name="常规 71" xfId="251"/>
    <cellStyle name="Normal_#10-Headcount" xfId="252"/>
    <cellStyle name="Percent [2]" xfId="253"/>
    <cellStyle name="Percent_laroux" xfId="254"/>
    <cellStyle name="RowLevel_0" xfId="255"/>
    <cellStyle name="RowLevel_1" xfId="256"/>
    <cellStyle name="强调文字颜色 1 2" xfId="257"/>
    <cellStyle name="RowLevel_2" xfId="258"/>
    <cellStyle name="强调文字颜色 1 3" xfId="259"/>
    <cellStyle name="RowLevel_3" xfId="260"/>
    <cellStyle name="差_2011年预算大表11-26" xfId="261"/>
    <cellStyle name="强调文字颜色 1 4" xfId="262"/>
    <cellStyle name="RowLevel_4" xfId="263"/>
    <cellStyle name="Total" xfId="264"/>
    <cellStyle name="百分比 2" xfId="265"/>
    <cellStyle name="差 4" xfId="266"/>
    <cellStyle name="标题 1 2" xfId="267"/>
    <cellStyle name="常规 46" xfId="268"/>
    <cellStyle name="常规 51" xfId="269"/>
    <cellStyle name="标题 1 3" xfId="270"/>
    <cellStyle name="常规 47" xfId="271"/>
    <cellStyle name="常规 52" xfId="272"/>
    <cellStyle name="标题 1 4" xfId="273"/>
    <cellStyle name="常规 48" xfId="274"/>
    <cellStyle name="常规 53" xfId="275"/>
    <cellStyle name="好_2010年收入预测表（20091230)）" xfId="276"/>
    <cellStyle name="标题 2 3" xfId="277"/>
    <cellStyle name="常规 97" xfId="278"/>
    <cellStyle name="标题 2 4" xfId="279"/>
    <cellStyle name="常规 98" xfId="280"/>
    <cellStyle name="标题 3 2" xfId="281"/>
    <cellStyle name="标题 3 3" xfId="282"/>
    <cellStyle name="差_20 2007年河南结算单" xfId="283"/>
    <cellStyle name="标题 3 4" xfId="284"/>
    <cellStyle name="标题 4 2" xfId="285"/>
    <cellStyle name="标题 4 3" xfId="286"/>
    <cellStyle name="标题 4 4" xfId="287"/>
    <cellStyle name="归盒啦_95" xfId="288"/>
    <cellStyle name="检查单元格 2" xfId="289"/>
    <cellStyle name="标题 5" xfId="290"/>
    <cellStyle name="标题 6" xfId="291"/>
    <cellStyle name="标题 7" xfId="292"/>
    <cellStyle name="表标题" xfId="293"/>
    <cellStyle name="差 2" xfId="294"/>
    <cellStyle name="差 3" xfId="295"/>
    <cellStyle name="差_2007结算与财力(6.2)" xfId="296"/>
    <cellStyle name="差_2007年结算已定项目对账单" xfId="297"/>
    <cellStyle name="差_2007年中央财政与河南省财政年终决算结算单" xfId="298"/>
    <cellStyle name="差_2011年全省及省级预计2011-12-12" xfId="299"/>
    <cellStyle name="差_2011年预算表格2010.12.9" xfId="300"/>
    <cellStyle name="差_商品交易所2006--2008年税收" xfId="301"/>
    <cellStyle name="差_财政厅编制用表（2011年报省人大）" xfId="302"/>
    <cellStyle name="烹拳 [0]_ +Foil &amp; -FOIL &amp; PAPER" xfId="303"/>
    <cellStyle name="差_国有资本经营预算（2011年报省人大）" xfId="304"/>
    <cellStyle name="输入 2" xfId="305"/>
    <cellStyle name="差_河南省----2009-05-21（补充数据）" xfId="306"/>
    <cellStyle name="差_省电力2008年 工作表" xfId="307"/>
    <cellStyle name="差_省属监狱人员级别表(驻外)" xfId="308"/>
    <cellStyle name="常规 10" xfId="309"/>
    <cellStyle name="常规 100" xfId="310"/>
    <cellStyle name="强调文字颜色 6 2" xfId="311"/>
    <cellStyle name="常规 101" xfId="312"/>
    <cellStyle name="强调文字颜色 6 3" xfId="313"/>
    <cellStyle name="常规 102" xfId="314"/>
    <cellStyle name="强调文字颜色 6 4" xfId="315"/>
    <cellStyle name="常规 103" xfId="316"/>
    <cellStyle name="常规 104" xfId="317"/>
    <cellStyle name="常规 106" xfId="318"/>
    <cellStyle name="常规 111" xfId="319"/>
    <cellStyle name="常规 107" xfId="320"/>
    <cellStyle name="常规 112" xfId="321"/>
    <cellStyle name="常规 108" xfId="322"/>
    <cellStyle name="常规 113" xfId="323"/>
    <cellStyle name="常规 109" xfId="324"/>
    <cellStyle name="常规 114" xfId="325"/>
    <cellStyle name="常规 11" xfId="326"/>
    <cellStyle name="常规 115" xfId="327"/>
    <cellStyle name="常规 120" xfId="328"/>
    <cellStyle name="常规 116" xfId="329"/>
    <cellStyle name="常规 121" xfId="330"/>
    <cellStyle name="常规 117" xfId="331"/>
    <cellStyle name="常规 122" xfId="332"/>
    <cellStyle name="常规 118" xfId="333"/>
    <cellStyle name="常规 123" xfId="334"/>
    <cellStyle name="好_2007年结算已定项目对账单" xfId="335"/>
    <cellStyle name="常规 125" xfId="336"/>
    <cellStyle name="常规 130" xfId="337"/>
    <cellStyle name="常规 129" xfId="338"/>
    <cellStyle name="常规 134" xfId="339"/>
    <cellStyle name="常规 135" xfId="340"/>
    <cellStyle name="常规 140" xfId="341"/>
    <cellStyle name="常规 136" xfId="342"/>
    <cellStyle name="常规 141" xfId="343"/>
    <cellStyle name="常规 139" xfId="344"/>
    <cellStyle name="常规 144" xfId="345"/>
    <cellStyle name="好_河南省----2009-05-21（补充数据）" xfId="346"/>
    <cellStyle name="常规 14" xfId="347"/>
    <cellStyle name="常规 145" xfId="348"/>
    <cellStyle name="常规 150" xfId="349"/>
    <cellStyle name="常规 146" xfId="350"/>
    <cellStyle name="常规 151" xfId="351"/>
    <cellStyle name="常规 147" xfId="352"/>
    <cellStyle name="常规 152" xfId="353"/>
    <cellStyle name="常规 148" xfId="354"/>
    <cellStyle name="常规 149" xfId="355"/>
    <cellStyle name="常规 15" xfId="356"/>
    <cellStyle name="常规 20" xfId="357"/>
    <cellStyle name="常规 16" xfId="358"/>
    <cellStyle name="常规 21" xfId="359"/>
    <cellStyle name="常规 17" xfId="360"/>
    <cellStyle name="常规 22" xfId="361"/>
    <cellStyle name="后继超级链接" xfId="362"/>
    <cellStyle name="常规_2006年专项结算" xfId="363"/>
    <cellStyle name="常规_2011年专项结算" xfId="364"/>
    <cellStyle name="常规 18" xfId="365"/>
    <cellStyle name="常规 23" xfId="366"/>
    <cellStyle name="常规 19" xfId="367"/>
    <cellStyle name="常规 24" xfId="368"/>
    <cellStyle name="常规 2_2009年结算（最终）" xfId="369"/>
    <cellStyle name="常规 25" xfId="370"/>
    <cellStyle name="常规 30" xfId="371"/>
    <cellStyle name="小数" xfId="372"/>
    <cellStyle name="常规 27" xfId="373"/>
    <cellStyle name="常规 32" xfId="374"/>
    <cellStyle name="常规 28" xfId="375"/>
    <cellStyle name="常规 33" xfId="376"/>
    <cellStyle name="常规 29" xfId="377"/>
    <cellStyle name="常规 34" xfId="378"/>
    <cellStyle name="常规 35" xfId="379"/>
    <cellStyle name="常规 40" xfId="380"/>
    <cellStyle name="常规 36" xfId="381"/>
    <cellStyle name="常规 41" xfId="382"/>
    <cellStyle name="好_2010省级行政性收费专项收入批复" xfId="383"/>
    <cellStyle name="常规 37" xfId="384"/>
    <cellStyle name="常规 42" xfId="385"/>
    <cellStyle name="常规 38" xfId="386"/>
    <cellStyle name="常规 43" xfId="387"/>
    <cellStyle name="常规 45" xfId="388"/>
    <cellStyle name="常规 50" xfId="389"/>
    <cellStyle name="常规 49" xfId="390"/>
    <cellStyle name="常规 54" xfId="391"/>
    <cellStyle name="钎霖_4岿角利" xfId="392"/>
    <cellStyle name="常规 55" xfId="393"/>
    <cellStyle name="常规 60" xfId="394"/>
    <cellStyle name="常规 56" xfId="395"/>
    <cellStyle name="常规 61" xfId="396"/>
    <cellStyle name="常规 57" xfId="397"/>
    <cellStyle name="常规 62" xfId="398"/>
    <cellStyle name="常规 58" xfId="399"/>
    <cellStyle name="常规 63" xfId="400"/>
    <cellStyle name="常规 59" xfId="401"/>
    <cellStyle name="常规 64" xfId="402"/>
    <cellStyle name="千位分季_新建 Microsoft Excel 工作表" xfId="403"/>
    <cellStyle name="常规 65" xfId="404"/>
    <cellStyle name="常规 70" xfId="405"/>
    <cellStyle name="常规 67" xfId="406"/>
    <cellStyle name="常规 72" xfId="407"/>
    <cellStyle name="警告文本 2" xfId="408"/>
    <cellStyle name="常规 68" xfId="409"/>
    <cellStyle name="常规 73" xfId="410"/>
    <cellStyle name="警告文本 3" xfId="411"/>
    <cellStyle name="常规 69" xfId="412"/>
    <cellStyle name="常规 74" xfId="413"/>
    <cellStyle name="警告文本 4" xfId="414"/>
    <cellStyle name="표준_0N-HANDLING " xfId="415"/>
    <cellStyle name="常规 75" xfId="416"/>
    <cellStyle name="常规 80" xfId="417"/>
    <cellStyle name="常规 76" xfId="418"/>
    <cellStyle name="常规 81" xfId="419"/>
    <cellStyle name="常规 77" xfId="420"/>
    <cellStyle name="常规 82" xfId="421"/>
    <cellStyle name="常规 78" xfId="422"/>
    <cellStyle name="常规 83" xfId="423"/>
    <cellStyle name="常规 79" xfId="424"/>
    <cellStyle name="常规 84" xfId="425"/>
    <cellStyle name="常规 8" xfId="426"/>
    <cellStyle name="常规 86" xfId="427"/>
    <cellStyle name="常规 91" xfId="428"/>
    <cellStyle name="常规 87" xfId="429"/>
    <cellStyle name="常规 92" xfId="430"/>
    <cellStyle name="常规 88" xfId="431"/>
    <cellStyle name="常规 93" xfId="432"/>
    <cellStyle name="常规 89" xfId="433"/>
    <cellStyle name="常规 94" xfId="434"/>
    <cellStyle name="常规 9" xfId="435"/>
    <cellStyle name="常规 95" xfId="436"/>
    <cellStyle name="常规 99" xfId="437"/>
    <cellStyle name="常规_全市收入完成情况" xfId="438"/>
    <cellStyle name="常规_市级基金收支情况表" xfId="439"/>
    <cellStyle name="好_2009年结算（最终）" xfId="440"/>
    <cellStyle name="超级链接" xfId="441"/>
    <cellStyle name="分级显示行_1_13区汇总" xfId="442"/>
    <cellStyle name="好 2" xfId="443"/>
    <cellStyle name="好 3" xfId="444"/>
    <cellStyle name="好 4" xfId="445"/>
    <cellStyle name="好_20 2007年河南结算单" xfId="446"/>
    <cellStyle name="好_2008年财政收支预算草案(1.4)" xfId="447"/>
    <cellStyle name="好_2009年财力测算情况11.19" xfId="448"/>
    <cellStyle name="好_2010年收入预测表（20091218)）" xfId="449"/>
    <cellStyle name="好_2010年收入预测表（20091219)）" xfId="450"/>
    <cellStyle name="好_2011年全省及省级预计2011-12-12" xfId="451"/>
    <cellStyle name="好_2011年预算大表11-26" xfId="452"/>
    <cellStyle name="常规_EE70A06373940074E0430A0804CB0074" xfId="453"/>
    <cellStyle name="好_Book1" xfId="454"/>
    <cellStyle name="好_财政厅编制用表（2011年报省人大）" xfId="455"/>
    <cellStyle name="好_国有资本经营预算（2011年报省人大）" xfId="456"/>
    <cellStyle name="注释 3" xfId="457"/>
    <cellStyle name="好_省属监狱人员级别表(驻外)" xfId="458"/>
    <cellStyle name="后继超链接" xfId="459"/>
    <cellStyle name="汇总 2" xfId="460"/>
    <cellStyle name="汇总 3" xfId="461"/>
    <cellStyle name="汇总 4" xfId="462"/>
    <cellStyle name="检查单元格 3" xfId="463"/>
    <cellStyle name="检查单元格 4" xfId="464"/>
    <cellStyle name="解释性文本 2" xfId="465"/>
    <cellStyle name="解释性文本 3" xfId="466"/>
    <cellStyle name="解释性文本 4" xfId="467"/>
    <cellStyle name="链接单元格 2" xfId="468"/>
    <cellStyle name="통화 [0]_BOILER-CO1" xfId="469"/>
    <cellStyle name="未定义" xfId="470"/>
    <cellStyle name="霓付 [0]_ +Foil &amp; -FOIL &amp; PAPER" xfId="471"/>
    <cellStyle name="霓付_ +Foil &amp; -FOIL &amp; PAPER" xfId="472"/>
    <cellStyle name="烹拳_ +Foil &amp; -FOIL &amp; PAPER" xfId="473"/>
    <cellStyle name="普通_ 白土" xfId="474"/>
    <cellStyle name="千分位_ 白土" xfId="475"/>
    <cellStyle name="千位_(人代会用)" xfId="476"/>
    <cellStyle name="强调 1" xfId="477"/>
    <cellStyle name="强调 2" xfId="478"/>
    <cellStyle name="强调文字颜色 2 2" xfId="479"/>
    <cellStyle name="强调文字颜色 2 3" xfId="480"/>
    <cellStyle name="强调文字颜色 2 4" xfId="481"/>
    <cellStyle name="强调文字颜色 3 2" xfId="482"/>
    <cellStyle name="强调文字颜色 3 3" xfId="483"/>
    <cellStyle name="强调文字颜色 3 4" xfId="484"/>
    <cellStyle name="强调文字颜色 4 2" xfId="485"/>
    <cellStyle name="强调文字颜色 4 3" xfId="486"/>
    <cellStyle name="常规 2 7" xfId="487"/>
    <cellStyle name="强调文字颜色 4 4" xfId="488"/>
    <cellStyle name="强调文字颜色 5 2" xfId="489"/>
    <cellStyle name="强调文字颜色 5 4" xfId="490"/>
    <cellStyle name="常规 28 2 2" xfId="491"/>
    <cellStyle name="适中 3" xfId="492"/>
    <cellStyle name="适中 4" xfId="493"/>
    <cellStyle name="输入 3" xfId="494"/>
    <cellStyle name="数字" xfId="495"/>
    <cellStyle name="样式 1" xfId="496"/>
    <cellStyle name="注释 2" xfId="497"/>
    <cellStyle name="注释 4" xfId="498"/>
    <cellStyle name="常规_河南省2011年度财政总决算生成表20120425" xfId="499"/>
    <cellStyle name="常规_20160105省级2016年预算情况表（最新）" xfId="500"/>
    <cellStyle name="常规_附件：2012年出口退税基数及超基数上解情况表" xfId="501"/>
    <cellStyle name="常规_2007基金预算" xfId="502"/>
    <cellStyle name="常规 11 2 2" xfId="503"/>
    <cellStyle name="常规 11 2" xfId="504"/>
    <cellStyle name="20% - 强调文字颜色 1 26 4 2 6" xfId="505"/>
    <cellStyle name="20% - 强调文字颜色 1 3 7 3 7" xfId="506"/>
    <cellStyle name="常规 2 7 2" xfId="5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&#30465;&#21381;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4635;&#25991;&#20214;\2015-2017&#24180;&#24180;&#20013;&#20154;&#22823;&#27719;&#25253;\2015-2016&#21322;&#24180;&#20154;&#22823;&#27719;&#25253;&#36164;&#26009;\2016&#24180;&#20013;1-6&#26376;&#20154;&#22823;&#27719;&#25253;\&#30465;&#21381;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4635;&#25991;&#20214;\2015-2017&#24180;&#24180;&#20013;&#20154;&#22823;&#27719;&#25253;\2015-2016&#21322;&#24180;&#20154;&#22823;&#27719;&#25253;&#36164;&#26009;\2016&#24180;&#20013;1-6&#26376;&#20154;&#22823;&#27719;&#25253;\9.22&#39640;&#26032;&#21306;2015&#24180;&#20915;&#31639;&#25253;&#21578;&#38468;&#34920;&#22522;&#3078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&#30465;&#21381;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2016&#24180;&#20915;&#31639;\8.13&#20154;&#22823;&#20915;&#31639;\&#20154;&#22823;&#20915;&#31639;\8.7&#20154;&#22823;&#20915;&#31639;\&#30465;&#21381;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2016&#24180;&#20915;&#31639;\8.13&#20154;&#22823;&#20915;&#31639;\&#20154;&#22823;&#20915;&#31639;\8.7&#20154;&#22823;&#20915;&#31639;\&#30465;&#21381;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8.7&#39640;&#26032;&#21306;-2016&#24180;&#20154;&#22823;&#20915;&#31639;&#34920;&#25253;&#24066;&#2361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4635;&#25991;&#20214;\2015-2017&#24180;&#24180;&#20013;&#20154;&#22823;&#27719;&#25253;\2015-2016&#21322;&#24180;&#20154;&#22823;&#27719;&#25253;&#36164;&#26009;\2016&#24180;&#20013;1-6&#26376;&#20154;&#22823;&#27719;&#25253;\&#30465;&#21381;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2015年全区财政收入决算报表"/>
      <sheetName val="2.2015年全区财政支出决算报表"/>
      <sheetName val="3.2015年全区财政收支决算平衡表"/>
      <sheetName val="4.2015年区本级财政收入决算表"/>
      <sheetName val="5.2015年区本级财政支出决算表"/>
      <sheetName val="6.2014年区本级财政收支决算平衡表"/>
      <sheetName val="7.2015年全区政府性基金收入决算表"/>
      <sheetName val="8.2015年全区政府性基金支出决算表"/>
      <sheetName val="9.2015年全区政府性基金收支平衡表"/>
      <sheetName val="10.2015区本级政府性基金收入决算表"/>
      <sheetName val="11.2015年区本级政府性基金支出决算表"/>
      <sheetName val="12.2015年区本级政府性基金收支决算平衡表"/>
      <sheetName val="13.2016年1-6月全区财政收入分项完成情况表"/>
      <sheetName val="14.2016年1-6月全区财政支出分项完成情况表"/>
      <sheetName val="15.2016年1-6月区本级财政收入分项完成情况表 (2)"/>
      <sheetName val="15.2016年1-6月区本级财政收入分项完成情况表"/>
      <sheetName val="16.2016年1-6月区本级财政支出分项完成情况表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  <sheetName val="ROFILE=C__Documents and Setting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.2016年一般公共预算收入决算报表"/>
      <sheetName val="2.2016年一般公共预算支出决算表"/>
      <sheetName val="3.2016年一般公共预算收支决算平衡表"/>
      <sheetName val="4.2016年一般公共预算基本支出决算表（按经济分类）"/>
      <sheetName val="5.2016年部门“三公”经费支出决算表"/>
      <sheetName val="6.2016年政府一般债务限额和余额情况表"/>
      <sheetName val="7.2016年政府性基金收入决算表"/>
      <sheetName val="8.2016年政府性基金支出决算表"/>
      <sheetName val="9.2016年政府性基金收支决算平衡表"/>
      <sheetName val="10.2016年政府专项债务限额和余额情况表"/>
      <sheetName val="Sheet1"/>
      <sheetName val="Sheet2"/>
      <sheetName val="Sheet3"/>
      <sheetName val="Sheet4"/>
      <sheetName val="Sheet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6"/>
  <sheetViews>
    <sheetView workbookViewId="0" topLeftCell="A7">
      <selection activeCell="B25" sqref="B25"/>
    </sheetView>
  </sheetViews>
  <sheetFormatPr defaultColWidth="9.00390625" defaultRowHeight="34.5" customHeight="1"/>
  <cols>
    <col min="1" max="1" width="30.875" style="112" customWidth="1"/>
    <col min="2" max="2" width="10.125" style="393" customWidth="1"/>
    <col min="3" max="3" width="10.625" style="393" customWidth="1"/>
    <col min="4" max="5" width="11.25390625" style="394" customWidth="1"/>
    <col min="6" max="6" width="12.25390625" style="395" customWidth="1"/>
    <col min="7" max="250" width="9.00390625" style="112" customWidth="1"/>
  </cols>
  <sheetData>
    <row r="1" ht="34.5" customHeight="1">
      <c r="A1" s="292" t="s">
        <v>0</v>
      </c>
    </row>
    <row r="2" spans="1:6" ht="34.5" customHeight="1">
      <c r="A2" s="293" t="s">
        <v>1</v>
      </c>
      <c r="B2" s="293"/>
      <c r="C2" s="293"/>
      <c r="D2" s="293"/>
      <c r="E2" s="293"/>
      <c r="F2" s="294"/>
    </row>
    <row r="3" spans="1:6" ht="27.75" customHeight="1">
      <c r="A3" s="376"/>
      <c r="B3" s="396"/>
      <c r="C3" s="396"/>
      <c r="D3" s="396"/>
      <c r="E3" s="396"/>
      <c r="F3" s="397" t="s">
        <v>2</v>
      </c>
    </row>
    <row r="4" spans="1:6" ht="30" customHeight="1">
      <c r="A4" s="122" t="s">
        <v>3</v>
      </c>
      <c r="B4" s="148" t="s">
        <v>4</v>
      </c>
      <c r="C4" s="148" t="s">
        <v>5</v>
      </c>
      <c r="D4" s="148" t="s">
        <v>6</v>
      </c>
      <c r="E4" s="398" t="s">
        <v>7</v>
      </c>
      <c r="F4" s="299" t="s">
        <v>8</v>
      </c>
    </row>
    <row r="5" spans="1:6" ht="22.5" customHeight="1">
      <c r="A5" s="122"/>
      <c r="B5" s="148"/>
      <c r="C5" s="148"/>
      <c r="D5" s="148"/>
      <c r="E5" s="399"/>
      <c r="F5" s="299"/>
    </row>
    <row r="6" spans="1:6" ht="27.75" customHeight="1">
      <c r="A6" s="35" t="s">
        <v>9</v>
      </c>
      <c r="B6" s="122">
        <f>B7+B20</f>
        <v>120666</v>
      </c>
      <c r="C6" s="122">
        <f>C7+C20</f>
        <v>120726</v>
      </c>
      <c r="D6" s="400">
        <f>C6/B6*100</f>
        <v>100.04972403162449</v>
      </c>
      <c r="E6" s="122">
        <f>E7+E20</f>
        <v>104926</v>
      </c>
      <c r="F6" s="401">
        <f>(C6-E6)/E6*100</f>
        <v>15.058231515544287</v>
      </c>
    </row>
    <row r="7" spans="1:6" ht="27.75" customHeight="1">
      <c r="A7" s="125" t="s">
        <v>10</v>
      </c>
      <c r="B7" s="122">
        <f>SUM(B8:B19)</f>
        <v>92441</v>
      </c>
      <c r="C7" s="122">
        <f>SUM(C8:C19)</f>
        <v>95256</v>
      </c>
      <c r="D7" s="400">
        <f aca="true" t="shared" si="0" ref="D6:D11">C7/B7*100</f>
        <v>103.04518557782802</v>
      </c>
      <c r="E7" s="122">
        <f>SUM(E8:E19)</f>
        <v>80383</v>
      </c>
      <c r="F7" s="401">
        <f aca="true" t="shared" si="1" ref="F7:F25">(C7-E7)/E7*100</f>
        <v>18.50266847467748</v>
      </c>
    </row>
    <row r="8" spans="1:250" s="289" customFormat="1" ht="27.75" customHeight="1">
      <c r="A8" s="402" t="s">
        <v>11</v>
      </c>
      <c r="B8" s="403">
        <v>31024</v>
      </c>
      <c r="C8" s="403">
        <v>25367</v>
      </c>
      <c r="D8" s="404">
        <f t="shared" si="0"/>
        <v>81.765729757607</v>
      </c>
      <c r="E8" s="403">
        <v>26685</v>
      </c>
      <c r="F8" s="405">
        <f t="shared" si="1"/>
        <v>-4.939104365748548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</row>
    <row r="9" spans="1:250" s="289" customFormat="1" ht="27.75" customHeight="1">
      <c r="A9" s="402" t="s">
        <v>12</v>
      </c>
      <c r="B9" s="403"/>
      <c r="C9" s="403">
        <v>95</v>
      </c>
      <c r="D9" s="404"/>
      <c r="E9" s="403">
        <v>292</v>
      </c>
      <c r="F9" s="405">
        <f t="shared" si="1"/>
        <v>-67.46575342465754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</row>
    <row r="10" spans="1:250" s="289" customFormat="1" ht="27.75" customHeight="1">
      <c r="A10" s="402" t="s">
        <v>13</v>
      </c>
      <c r="B10" s="403">
        <v>9143</v>
      </c>
      <c r="C10" s="403">
        <v>8153</v>
      </c>
      <c r="D10" s="404">
        <f t="shared" si="0"/>
        <v>89.17204418680959</v>
      </c>
      <c r="E10" s="403">
        <v>7950</v>
      </c>
      <c r="F10" s="405">
        <f t="shared" si="1"/>
        <v>2.5534591194968552</v>
      </c>
      <c r="G10" s="113"/>
      <c r="H10" s="113"/>
      <c r="I10" s="113"/>
      <c r="J10" s="113"/>
      <c r="K10" s="113"/>
      <c r="L10" s="113"/>
      <c r="M10" s="113"/>
      <c r="N10" s="113"/>
      <c r="O10" s="113">
        <v>4</v>
      </c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</row>
    <row r="11" spans="1:250" s="289" customFormat="1" ht="27.75" customHeight="1">
      <c r="A11" s="402" t="s">
        <v>14</v>
      </c>
      <c r="B11" s="403">
        <v>4043</v>
      </c>
      <c r="C11" s="403">
        <v>4310</v>
      </c>
      <c r="D11" s="404">
        <f t="shared" si="0"/>
        <v>106.60400692555034</v>
      </c>
      <c r="E11" s="403">
        <v>3516</v>
      </c>
      <c r="F11" s="405">
        <f t="shared" si="1"/>
        <v>22.582480091012513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</row>
    <row r="12" spans="1:250" s="289" customFormat="1" ht="27.75" customHeight="1">
      <c r="A12" s="402" t="s">
        <v>15</v>
      </c>
      <c r="B12" s="403">
        <v>1</v>
      </c>
      <c r="C12" s="403">
        <v>0</v>
      </c>
      <c r="D12" s="404"/>
      <c r="E12" s="403">
        <v>1</v>
      </c>
      <c r="F12" s="405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</row>
    <row r="13" spans="1:250" s="289" customFormat="1" ht="27.75" customHeight="1">
      <c r="A13" s="402" t="s">
        <v>16</v>
      </c>
      <c r="B13" s="403">
        <v>11409</v>
      </c>
      <c r="C13" s="403">
        <v>10490</v>
      </c>
      <c r="D13" s="404">
        <f aca="true" t="shared" si="2" ref="D13:D25">C13/B13*100</f>
        <v>91.9449557366991</v>
      </c>
      <c r="E13" s="403">
        <v>9921</v>
      </c>
      <c r="F13" s="405">
        <f t="shared" si="1"/>
        <v>5.735308940630985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</row>
    <row r="14" spans="1:250" s="289" customFormat="1" ht="27.75" customHeight="1">
      <c r="A14" s="402" t="s">
        <v>17</v>
      </c>
      <c r="B14" s="403">
        <v>8444</v>
      </c>
      <c r="C14" s="403">
        <v>7931</v>
      </c>
      <c r="D14" s="404">
        <f t="shared" si="2"/>
        <v>93.92468024632875</v>
      </c>
      <c r="E14" s="403">
        <v>7343</v>
      </c>
      <c r="F14" s="405">
        <f t="shared" si="1"/>
        <v>8.007626310772164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</row>
    <row r="15" spans="1:250" s="289" customFormat="1" ht="27.75" customHeight="1">
      <c r="A15" s="402" t="s">
        <v>18</v>
      </c>
      <c r="B15" s="403">
        <v>2147</v>
      </c>
      <c r="C15" s="403">
        <v>2518</v>
      </c>
      <c r="D15" s="404">
        <f t="shared" si="2"/>
        <v>117.27992547741033</v>
      </c>
      <c r="E15" s="403">
        <v>1867</v>
      </c>
      <c r="F15" s="405">
        <f t="shared" si="1"/>
        <v>34.86877343331548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</row>
    <row r="16" spans="1:250" s="289" customFormat="1" ht="27.75" customHeight="1">
      <c r="A16" s="402" t="s">
        <v>19</v>
      </c>
      <c r="B16" s="403">
        <v>6452</v>
      </c>
      <c r="C16" s="403">
        <v>4844</v>
      </c>
      <c r="D16" s="404">
        <f t="shared" si="2"/>
        <v>75.077495350279</v>
      </c>
      <c r="E16" s="403">
        <v>5610</v>
      </c>
      <c r="F16" s="405">
        <f t="shared" si="1"/>
        <v>-13.654188948306595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</row>
    <row r="17" spans="1:250" s="289" customFormat="1" ht="27.75" customHeight="1">
      <c r="A17" s="402" t="s">
        <v>20</v>
      </c>
      <c r="B17" s="403">
        <v>10521</v>
      </c>
      <c r="C17" s="403">
        <v>10236</v>
      </c>
      <c r="D17" s="404">
        <f t="shared" si="2"/>
        <v>97.29113202167095</v>
      </c>
      <c r="E17" s="403">
        <v>9149</v>
      </c>
      <c r="F17" s="405">
        <f t="shared" si="1"/>
        <v>11.881079899442563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</row>
    <row r="18" spans="1:250" s="289" customFormat="1" ht="27.75" customHeight="1">
      <c r="A18" s="402" t="s">
        <v>21</v>
      </c>
      <c r="B18" s="403">
        <v>313</v>
      </c>
      <c r="C18" s="403">
        <v>301</v>
      </c>
      <c r="D18" s="404">
        <f t="shared" si="2"/>
        <v>96.1661341853035</v>
      </c>
      <c r="E18" s="403">
        <v>272</v>
      </c>
      <c r="F18" s="405">
        <f t="shared" si="1"/>
        <v>10.661764705882353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</row>
    <row r="19" spans="1:250" s="289" customFormat="1" ht="27.75" customHeight="1">
      <c r="A19" s="402" t="s">
        <v>22</v>
      </c>
      <c r="B19" s="403">
        <v>8944</v>
      </c>
      <c r="C19" s="403">
        <v>21011</v>
      </c>
      <c r="D19" s="404">
        <f t="shared" si="2"/>
        <v>234.91726296958853</v>
      </c>
      <c r="E19" s="403">
        <v>7777</v>
      </c>
      <c r="F19" s="405">
        <f t="shared" si="1"/>
        <v>170.16844541597015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</row>
    <row r="20" spans="1:6" ht="27.75" customHeight="1">
      <c r="A20" s="125" t="s">
        <v>23</v>
      </c>
      <c r="B20" s="122">
        <f>SUM(B21:B26)</f>
        <v>28225</v>
      </c>
      <c r="C20" s="122">
        <f>SUM(C21:C26)</f>
        <v>25470</v>
      </c>
      <c r="D20" s="400">
        <f t="shared" si="2"/>
        <v>90.23914968999114</v>
      </c>
      <c r="E20" s="122">
        <f>SUM(E21:E26)</f>
        <v>24543</v>
      </c>
      <c r="F20" s="401">
        <f t="shared" si="1"/>
        <v>3.777044371103777</v>
      </c>
    </row>
    <row r="21" spans="1:6" s="113" customFormat="1" ht="27.75" customHeight="1">
      <c r="A21" s="402" t="s">
        <v>24</v>
      </c>
      <c r="B21" s="403">
        <v>1</v>
      </c>
      <c r="C21" s="403">
        <v>33</v>
      </c>
      <c r="D21" s="404">
        <f t="shared" si="2"/>
        <v>3300</v>
      </c>
      <c r="E21" s="403">
        <v>1</v>
      </c>
      <c r="F21" s="405">
        <f t="shared" si="1"/>
        <v>3200</v>
      </c>
    </row>
    <row r="22" spans="1:250" s="289" customFormat="1" ht="27.75" customHeight="1">
      <c r="A22" s="402" t="s">
        <v>25</v>
      </c>
      <c r="B22" s="403">
        <v>866</v>
      </c>
      <c r="C22" s="403">
        <v>968</v>
      </c>
      <c r="D22" s="404">
        <f t="shared" si="2"/>
        <v>111.7782909930716</v>
      </c>
      <c r="E22" s="403">
        <v>752</v>
      </c>
      <c r="F22" s="405">
        <f t="shared" si="1"/>
        <v>28.723404255319153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</row>
    <row r="23" spans="1:250" s="289" customFormat="1" ht="27.75" customHeight="1">
      <c r="A23" s="402" t="s">
        <v>26</v>
      </c>
      <c r="B23" s="403">
        <v>413</v>
      </c>
      <c r="C23" s="403">
        <v>472</v>
      </c>
      <c r="D23" s="404">
        <f t="shared" si="2"/>
        <v>114.28571428571428</v>
      </c>
      <c r="E23" s="403">
        <v>359</v>
      </c>
      <c r="F23" s="405">
        <f t="shared" si="1"/>
        <v>31.47632311977716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</row>
    <row r="24" spans="1:250" s="289" customFormat="1" ht="27.75" customHeight="1">
      <c r="A24" s="402" t="s">
        <v>27</v>
      </c>
      <c r="B24" s="403"/>
      <c r="C24" s="403">
        <v>369</v>
      </c>
      <c r="D24" s="404"/>
      <c r="E24" s="403"/>
      <c r="F24" s="405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</row>
    <row r="25" spans="1:250" s="289" customFormat="1" ht="27.75" customHeight="1">
      <c r="A25" s="402" t="s">
        <v>28</v>
      </c>
      <c r="B25" s="403">
        <v>449</v>
      </c>
      <c r="C25" s="403">
        <v>185</v>
      </c>
      <c r="D25" s="404">
        <f>C25/B25*100</f>
        <v>41.202672605790646</v>
      </c>
      <c r="E25" s="403">
        <v>391</v>
      </c>
      <c r="F25" s="405">
        <f>(C25-E25)/E25*100</f>
        <v>-52.685421994884905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</row>
    <row r="26" spans="1:250" s="289" customFormat="1" ht="27.75" customHeight="1">
      <c r="A26" s="402" t="s">
        <v>29</v>
      </c>
      <c r="B26" s="403">
        <v>26496</v>
      </c>
      <c r="C26" s="403">
        <v>23443</v>
      </c>
      <c r="D26" s="404">
        <f>C26/B26*100</f>
        <v>88.47750603864735</v>
      </c>
      <c r="E26" s="403">
        <v>23040</v>
      </c>
      <c r="F26" s="405">
        <f>(C26-E26)/E26*100</f>
        <v>1.7491319444444444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5" right="0.55" top="0.7900000000000001" bottom="0.7900000000000001" header="0.51" footer="0.51"/>
  <pageSetup fitToHeight="1" fitToWidth="1" horizontalDpi="600" verticalDpi="600" orientation="portrait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F3" sqref="F3"/>
    </sheetView>
  </sheetViews>
  <sheetFormatPr defaultColWidth="9.125" defaultRowHeight="14.25"/>
  <cols>
    <col min="1" max="1" width="37.625" style="261" customWidth="1"/>
    <col min="2" max="2" width="20.125" style="261" customWidth="1"/>
    <col min="3" max="3" width="23.25390625" style="261" customWidth="1"/>
    <col min="4" max="4" width="29.25390625" style="261" customWidth="1"/>
    <col min="5" max="251" width="9.125" style="261" customWidth="1"/>
  </cols>
  <sheetData>
    <row r="1" ht="20.25">
      <c r="A1" s="95" t="s">
        <v>1454</v>
      </c>
    </row>
    <row r="2" spans="1:4" ht="42" customHeight="1">
      <c r="A2" s="262" t="s">
        <v>1455</v>
      </c>
      <c r="B2" s="262"/>
      <c r="C2" s="262"/>
      <c r="D2" s="270"/>
    </row>
    <row r="3" spans="1:4" ht="25.5" customHeight="1">
      <c r="A3" s="263" t="s">
        <v>61</v>
      </c>
      <c r="B3" s="263"/>
      <c r="C3" s="263"/>
      <c r="D3" s="264"/>
    </row>
    <row r="4" spans="1:3" ht="39.75" customHeight="1">
      <c r="A4" s="265" t="s">
        <v>3</v>
      </c>
      <c r="B4" s="265" t="s">
        <v>1179</v>
      </c>
      <c r="C4" s="265" t="s">
        <v>5</v>
      </c>
    </row>
    <row r="5" spans="1:3" ht="39.75" customHeight="1">
      <c r="A5" s="271" t="s">
        <v>1456</v>
      </c>
      <c r="B5" s="267">
        <f>B6+B8+B24</f>
        <v>86</v>
      </c>
      <c r="C5" s="266">
        <f>C8+C24</f>
        <v>87424</v>
      </c>
    </row>
    <row r="6" spans="1:3" ht="27.75" customHeight="1">
      <c r="A6" s="22" t="s">
        <v>44</v>
      </c>
      <c r="B6" s="272">
        <v>6</v>
      </c>
      <c r="C6" s="266"/>
    </row>
    <row r="7" spans="1:3" ht="27.75" customHeight="1">
      <c r="A7" s="21" t="s">
        <v>1276</v>
      </c>
      <c r="B7" s="272">
        <v>6</v>
      </c>
      <c r="C7" s="266"/>
    </row>
    <row r="8" spans="1:3" ht="27.75" customHeight="1">
      <c r="A8" s="22" t="s">
        <v>48</v>
      </c>
      <c r="B8" s="267"/>
      <c r="C8" s="266">
        <v>87258</v>
      </c>
    </row>
    <row r="9" spans="1:3" ht="27.75" customHeight="1">
      <c r="A9" s="21" t="s">
        <v>1278</v>
      </c>
      <c r="B9" s="272"/>
      <c r="C9" s="266">
        <v>81065</v>
      </c>
    </row>
    <row r="10" spans="1:3" ht="27.75" customHeight="1">
      <c r="A10" s="21" t="s">
        <v>1457</v>
      </c>
      <c r="B10" s="267"/>
      <c r="C10" s="266"/>
    </row>
    <row r="11" spans="1:3" ht="27.75" customHeight="1">
      <c r="A11" s="21" t="s">
        <v>1458</v>
      </c>
      <c r="B11" s="267"/>
      <c r="C11" s="266"/>
    </row>
    <row r="12" spans="1:3" ht="27.75" customHeight="1">
      <c r="A12" s="21" t="s">
        <v>1459</v>
      </c>
      <c r="B12" s="267"/>
      <c r="C12" s="266"/>
    </row>
    <row r="13" spans="1:3" ht="27.75" customHeight="1">
      <c r="A13" s="21" t="s">
        <v>1281</v>
      </c>
      <c r="B13" s="272"/>
      <c r="C13" s="266">
        <v>6193</v>
      </c>
    </row>
    <row r="14" spans="1:3" ht="27.75" customHeight="1">
      <c r="A14" s="21" t="s">
        <v>1460</v>
      </c>
      <c r="B14" s="267"/>
      <c r="C14" s="266"/>
    </row>
    <row r="15" spans="1:3" ht="27.75" customHeight="1">
      <c r="A15" s="22" t="s">
        <v>49</v>
      </c>
      <c r="B15" s="273"/>
      <c r="C15" s="274"/>
    </row>
    <row r="16" spans="1:3" ht="27.75" customHeight="1">
      <c r="A16" s="21" t="s">
        <v>1461</v>
      </c>
      <c r="B16" s="273"/>
      <c r="C16" s="274"/>
    </row>
    <row r="17" spans="1:3" ht="27.75" customHeight="1">
      <c r="A17" s="22" t="s">
        <v>50</v>
      </c>
      <c r="B17" s="273"/>
      <c r="C17" s="274"/>
    </row>
    <row r="18" spans="1:3" ht="27.75" customHeight="1">
      <c r="A18" s="21" t="s">
        <v>1462</v>
      </c>
      <c r="B18" s="273"/>
      <c r="C18" s="274"/>
    </row>
    <row r="19" spans="1:3" ht="27.75" customHeight="1">
      <c r="A19" s="22" t="s">
        <v>51</v>
      </c>
      <c r="B19" s="273"/>
      <c r="C19" s="274"/>
    </row>
    <row r="20" spans="1:3" ht="27.75" customHeight="1">
      <c r="A20" s="21" t="s">
        <v>1463</v>
      </c>
      <c r="B20" s="273"/>
      <c r="C20" s="274"/>
    </row>
    <row r="21" spans="1:3" ht="27.75" customHeight="1">
      <c r="A21" s="21" t="s">
        <v>1464</v>
      </c>
      <c r="B21" s="273"/>
      <c r="C21" s="274"/>
    </row>
    <row r="22" spans="1:3" ht="27.75" customHeight="1">
      <c r="A22" s="22" t="s">
        <v>52</v>
      </c>
      <c r="B22" s="273"/>
      <c r="C22" s="274"/>
    </row>
    <row r="23" spans="1:3" ht="27.75" customHeight="1">
      <c r="A23" s="21" t="s">
        <v>1388</v>
      </c>
      <c r="B23" s="273"/>
      <c r="C23" s="274"/>
    </row>
    <row r="24" spans="1:3" ht="27.75" customHeight="1">
      <c r="A24" s="22" t="s">
        <v>57</v>
      </c>
      <c r="B24" s="273">
        <v>80</v>
      </c>
      <c r="C24" s="274">
        <v>166</v>
      </c>
    </row>
    <row r="25" spans="1:3" ht="27.75" customHeight="1">
      <c r="A25" s="21" t="s">
        <v>1397</v>
      </c>
      <c r="B25" s="273"/>
      <c r="C25" s="274"/>
    </row>
    <row r="26" spans="1:3" ht="27.75" customHeight="1">
      <c r="A26" s="21" t="s">
        <v>1283</v>
      </c>
      <c r="B26" s="275">
        <v>80</v>
      </c>
      <c r="C26" s="276">
        <v>166</v>
      </c>
    </row>
    <row r="27" spans="1:3" ht="27.75" customHeight="1">
      <c r="A27" s="277" t="s">
        <v>58</v>
      </c>
      <c r="B27" s="273"/>
      <c r="C27" s="274"/>
    </row>
    <row r="28" spans="1:3" ht="27.75" customHeight="1">
      <c r="A28" s="278" t="s">
        <v>1418</v>
      </c>
      <c r="B28" s="273"/>
      <c r="C28" s="274"/>
    </row>
  </sheetData>
  <sheetProtection/>
  <protectedRanges>
    <protectedRange sqref="B7" name="区域2"/>
    <protectedRange sqref="B9" name="区域2_1"/>
    <protectedRange sqref="B13" name="区域2_2"/>
    <protectedRange sqref="B26" name="区域2_3"/>
  </protectedRanges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" width="33.375" style="261" customWidth="1"/>
    <col min="2" max="2" width="14.125" style="261" customWidth="1"/>
    <col min="3" max="3" width="23.25390625" style="261" customWidth="1"/>
    <col min="4" max="4" width="29.25390625" style="261" customWidth="1"/>
    <col min="5" max="251" width="9.125" style="261" customWidth="1"/>
  </cols>
  <sheetData>
    <row r="1" ht="20.25">
      <c r="A1" s="95" t="s">
        <v>1465</v>
      </c>
    </row>
    <row r="2" spans="1:4" ht="42" customHeight="1">
      <c r="A2" s="262" t="s">
        <v>1466</v>
      </c>
      <c r="B2" s="262"/>
      <c r="C2" s="262"/>
      <c r="D2" s="262"/>
    </row>
    <row r="3" spans="1:4" ht="25.5" customHeight="1">
      <c r="A3" s="263"/>
      <c r="B3" s="263"/>
      <c r="C3" s="263"/>
      <c r="D3" s="264" t="s">
        <v>61</v>
      </c>
    </row>
    <row r="4" spans="1:4" ht="39.75" customHeight="1">
      <c r="A4" s="265" t="s">
        <v>33</v>
      </c>
      <c r="B4" s="265" t="s">
        <v>5</v>
      </c>
      <c r="C4" s="265" t="s">
        <v>33</v>
      </c>
      <c r="D4" s="265" t="s">
        <v>5</v>
      </c>
    </row>
    <row r="5" spans="1:4" ht="39.75" customHeight="1">
      <c r="A5" s="266" t="s">
        <v>1467</v>
      </c>
      <c r="B5" s="267">
        <v>6468</v>
      </c>
      <c r="C5" s="266" t="s">
        <v>1468</v>
      </c>
      <c r="D5" s="267">
        <v>91274</v>
      </c>
    </row>
    <row r="6" spans="1:4" ht="39.75" customHeight="1">
      <c r="A6" s="266" t="s">
        <v>1134</v>
      </c>
      <c r="B6" s="267">
        <v>87510</v>
      </c>
      <c r="C6" s="266" t="s">
        <v>1135</v>
      </c>
      <c r="D6" s="267">
        <v>0</v>
      </c>
    </row>
    <row r="7" spans="1:4" ht="39.75" customHeight="1">
      <c r="A7" s="266" t="s">
        <v>1171</v>
      </c>
      <c r="B7" s="267"/>
      <c r="C7" s="266" t="s">
        <v>1143</v>
      </c>
      <c r="D7" s="267"/>
    </row>
    <row r="8" spans="1:4" ht="39.75" customHeight="1">
      <c r="A8" s="266" t="s">
        <v>1469</v>
      </c>
      <c r="B8" s="267"/>
      <c r="C8" s="266" t="s">
        <v>1470</v>
      </c>
      <c r="D8" s="267"/>
    </row>
    <row r="9" spans="1:4" ht="39.75" customHeight="1">
      <c r="A9" s="266" t="s">
        <v>1471</v>
      </c>
      <c r="B9" s="267"/>
      <c r="C9" s="266" t="s">
        <v>1472</v>
      </c>
      <c r="D9" s="267">
        <v>800</v>
      </c>
    </row>
    <row r="10" spans="1:4" ht="39.75" customHeight="1">
      <c r="A10" s="266" t="s">
        <v>1473</v>
      </c>
      <c r="B10" s="267"/>
      <c r="C10" s="266"/>
      <c r="D10" s="267"/>
    </row>
    <row r="11" spans="1:4" ht="39.75" customHeight="1">
      <c r="A11" s="266" t="s">
        <v>1474</v>
      </c>
      <c r="B11" s="267">
        <v>57</v>
      </c>
      <c r="C11" s="266"/>
      <c r="D11" s="267"/>
    </row>
    <row r="12" spans="1:4" ht="39.75" customHeight="1">
      <c r="A12" s="266" t="s">
        <v>1165</v>
      </c>
      <c r="B12" s="267"/>
      <c r="C12" s="266" t="s">
        <v>1475</v>
      </c>
      <c r="D12" s="267">
        <v>1961</v>
      </c>
    </row>
    <row r="13" spans="1:4" ht="39.75" customHeight="1">
      <c r="A13" s="268" t="s">
        <v>1476</v>
      </c>
      <c r="B13" s="269">
        <f>B5+B6+B7+B11+B12</f>
        <v>94035</v>
      </c>
      <c r="C13" s="268" t="s">
        <v>1477</v>
      </c>
      <c r="D13" s="269">
        <f>D5+D6+D7+D8+D9+D12</f>
        <v>94035</v>
      </c>
    </row>
    <row r="14" spans="1:4" ht="39.75" customHeight="1">
      <c r="A14" s="266"/>
      <c r="B14" s="267"/>
      <c r="C14" s="266" t="s">
        <v>1478</v>
      </c>
      <c r="D14" s="267">
        <v>0</v>
      </c>
    </row>
  </sheetData>
  <sheetProtection/>
  <mergeCells count="2">
    <mergeCell ref="A2:D2"/>
    <mergeCell ref="A3:C3"/>
  </mergeCells>
  <printOptions/>
  <pageMargins left="0.75" right="0.75" top="1" bottom="1" header="0.51" footer="0.5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4.00390625" style="0" customWidth="1"/>
    <col min="2" max="3" width="24.50390625" style="0" customWidth="1"/>
  </cols>
  <sheetData>
    <row r="1" ht="19.5" customHeight="1">
      <c r="A1" s="95" t="s">
        <v>1479</v>
      </c>
    </row>
    <row r="3" spans="1:2" ht="46.5" customHeight="1">
      <c r="A3" s="255" t="s">
        <v>1480</v>
      </c>
      <c r="B3" s="255"/>
    </row>
    <row r="4" spans="1:2" ht="15.75" customHeight="1">
      <c r="A4" s="256"/>
      <c r="B4" s="257" t="s">
        <v>61</v>
      </c>
    </row>
    <row r="5" spans="1:2" ht="30" customHeight="1">
      <c r="A5" s="258" t="s">
        <v>1481</v>
      </c>
      <c r="B5" s="258" t="s">
        <v>5</v>
      </c>
    </row>
    <row r="6" spans="1:2" ht="30" customHeight="1">
      <c r="A6" s="259" t="s">
        <v>1482</v>
      </c>
      <c r="B6" s="253">
        <v>97045</v>
      </c>
    </row>
    <row r="7" spans="1:2" ht="30" customHeight="1">
      <c r="A7" s="259" t="s">
        <v>1483</v>
      </c>
      <c r="B7" s="253">
        <v>174200</v>
      </c>
    </row>
    <row r="8" spans="1:2" ht="30" customHeight="1">
      <c r="A8" s="259" t="s">
        <v>1484</v>
      </c>
      <c r="B8" s="253">
        <v>0</v>
      </c>
    </row>
    <row r="9" spans="1:2" ht="30" customHeight="1">
      <c r="A9" s="259" t="s">
        <v>1485</v>
      </c>
      <c r="B9" s="253">
        <v>0</v>
      </c>
    </row>
    <row r="10" spans="1:2" ht="30" customHeight="1">
      <c r="A10" s="259" t="s">
        <v>1486</v>
      </c>
      <c r="B10" s="253">
        <v>0</v>
      </c>
    </row>
    <row r="11" spans="1:2" ht="30" customHeight="1">
      <c r="A11" s="259" t="s">
        <v>1487</v>
      </c>
      <c r="B11" s="253">
        <v>0</v>
      </c>
    </row>
    <row r="12" spans="1:2" ht="30" customHeight="1">
      <c r="A12" s="259" t="s">
        <v>1488</v>
      </c>
      <c r="B12" s="253">
        <v>4880</v>
      </c>
    </row>
    <row r="13" spans="1:2" ht="30" customHeight="1">
      <c r="A13" s="260" t="s">
        <v>1489</v>
      </c>
      <c r="B13" s="253">
        <v>3514.6105</v>
      </c>
    </row>
    <row r="14" spans="1:2" ht="30" customHeight="1">
      <c r="A14" s="260" t="s">
        <v>1490</v>
      </c>
      <c r="B14" s="253">
        <v>92165</v>
      </c>
    </row>
    <row r="15" spans="1:2" ht="30" customHeight="1">
      <c r="A15" s="259" t="s">
        <v>1491</v>
      </c>
      <c r="B15" s="253">
        <v>174200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1.25390625" style="0" customWidth="1"/>
    <col min="2" max="2" width="25.625" style="0" customWidth="1"/>
    <col min="3" max="3" width="33.75390625" style="0" customWidth="1"/>
  </cols>
  <sheetData>
    <row r="1" spans="1:3" ht="25.5">
      <c r="A1" s="211" t="s">
        <v>1492</v>
      </c>
      <c r="B1" s="247"/>
      <c r="C1" s="247"/>
    </row>
    <row r="4" spans="1:2" ht="45" customHeight="1">
      <c r="A4" s="248" t="s">
        <v>1493</v>
      </c>
      <c r="B4" s="248"/>
    </row>
    <row r="5" spans="1:2" ht="25.5" customHeight="1">
      <c r="A5" s="249"/>
      <c r="B5" s="250" t="s">
        <v>61</v>
      </c>
    </row>
    <row r="6" spans="1:2" ht="18" customHeight="1">
      <c r="A6" s="251" t="s">
        <v>1494</v>
      </c>
      <c r="B6" s="251" t="s">
        <v>5</v>
      </c>
    </row>
    <row r="7" spans="1:2" ht="33" customHeight="1">
      <c r="A7" s="252" t="s">
        <v>1495</v>
      </c>
      <c r="B7" s="253">
        <v>62424</v>
      </c>
    </row>
    <row r="8" spans="1:2" ht="33" customHeight="1">
      <c r="A8" s="252" t="s">
        <v>1496</v>
      </c>
      <c r="B8" s="253">
        <v>64000</v>
      </c>
    </row>
    <row r="9" spans="1:2" ht="33" customHeight="1">
      <c r="A9" s="252" t="s">
        <v>1497</v>
      </c>
      <c r="B9" s="253">
        <v>0</v>
      </c>
    </row>
    <row r="10" spans="1:2" ht="33" customHeight="1">
      <c r="A10" s="252" t="s">
        <v>1498</v>
      </c>
      <c r="B10" s="253">
        <v>0</v>
      </c>
    </row>
    <row r="11" spans="1:2" ht="33" customHeight="1">
      <c r="A11" s="252" t="s">
        <v>1499</v>
      </c>
      <c r="B11" s="253">
        <v>0</v>
      </c>
    </row>
    <row r="12" spans="1:2" ht="33" customHeight="1">
      <c r="A12" s="252" t="s">
        <v>1500</v>
      </c>
      <c r="B12" s="253">
        <v>800</v>
      </c>
    </row>
    <row r="13" spans="1:2" ht="33" customHeight="1">
      <c r="A13" s="254" t="s">
        <v>1501</v>
      </c>
      <c r="B13" s="253">
        <v>2137.7534</v>
      </c>
    </row>
    <row r="14" spans="1:2" ht="33" customHeight="1">
      <c r="A14" s="254" t="s">
        <v>1502</v>
      </c>
      <c r="B14" s="253">
        <v>61624</v>
      </c>
    </row>
    <row r="15" spans="1:2" ht="33" customHeight="1">
      <c r="A15" s="252" t="s">
        <v>1503</v>
      </c>
      <c r="B15" s="253">
        <v>64000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1.875" style="0" customWidth="1"/>
    <col min="2" max="2" width="43.125" style="0" customWidth="1"/>
  </cols>
  <sheetData>
    <row r="1" ht="20.25">
      <c r="A1" s="211" t="s">
        <v>1504</v>
      </c>
    </row>
    <row r="2" spans="1:4" ht="39" customHeight="1">
      <c r="A2" s="234" t="s">
        <v>1505</v>
      </c>
      <c r="B2" s="234"/>
      <c r="C2" s="236"/>
      <c r="D2" s="236"/>
    </row>
    <row r="3" spans="1:4" ht="19.5" customHeight="1">
      <c r="A3" s="236"/>
      <c r="B3" s="242" t="s">
        <v>61</v>
      </c>
      <c r="C3" s="236"/>
      <c r="D3" s="236"/>
    </row>
    <row r="4" spans="1:4" ht="24.75" customHeight="1">
      <c r="A4" s="148" t="s">
        <v>1494</v>
      </c>
      <c r="B4" s="238" t="s">
        <v>1506</v>
      </c>
      <c r="C4" s="236"/>
      <c r="D4" s="236"/>
    </row>
    <row r="5" spans="1:4" ht="24.75" customHeight="1">
      <c r="A5" s="243" t="s">
        <v>1507</v>
      </c>
      <c r="B5" s="240"/>
      <c r="C5" s="236"/>
      <c r="D5" s="236"/>
    </row>
    <row r="6" spans="1:4" ht="24.75" customHeight="1">
      <c r="A6" s="243" t="s">
        <v>1508</v>
      </c>
      <c r="B6" s="240"/>
      <c r="C6" s="236"/>
      <c r="D6" s="236"/>
    </row>
    <row r="7" spans="1:4" ht="24.75" customHeight="1">
      <c r="A7" s="244"/>
      <c r="B7" s="245"/>
      <c r="C7" s="236"/>
      <c r="D7" s="236"/>
    </row>
    <row r="8" spans="1:4" ht="24.75" customHeight="1">
      <c r="A8" s="246" t="s">
        <v>1509</v>
      </c>
      <c r="B8" s="241"/>
      <c r="C8" s="236"/>
      <c r="D8" s="236"/>
    </row>
    <row r="9" spans="1:4" ht="14.25">
      <c r="A9" s="236"/>
      <c r="B9" s="236"/>
      <c r="C9" s="236"/>
      <c r="D9" s="236"/>
    </row>
    <row r="10" spans="1:4" ht="14.25">
      <c r="A10" s="236"/>
      <c r="B10" s="236"/>
      <c r="C10" s="236"/>
      <c r="D10" s="236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9.125" style="0" customWidth="1"/>
    <col min="2" max="2" width="43.375" style="0" customWidth="1"/>
  </cols>
  <sheetData>
    <row r="1" ht="18.75" customHeight="1">
      <c r="A1" s="211" t="s">
        <v>1510</v>
      </c>
    </row>
    <row r="2" spans="1:3" ht="37.5" customHeight="1">
      <c r="A2" s="234" t="s">
        <v>1511</v>
      </c>
      <c r="B2" s="234"/>
      <c r="C2" s="235"/>
    </row>
    <row r="3" spans="1:3" ht="14.25">
      <c r="A3" s="236"/>
      <c r="B3" s="237" t="s">
        <v>61</v>
      </c>
      <c r="C3" s="236"/>
    </row>
    <row r="4" spans="1:3" ht="30.75" customHeight="1">
      <c r="A4" s="148" t="s">
        <v>1494</v>
      </c>
      <c r="B4" s="238" t="s">
        <v>1512</v>
      </c>
      <c r="C4" s="236"/>
    </row>
    <row r="5" spans="1:3" ht="33" customHeight="1">
      <c r="A5" s="239" t="s">
        <v>1513</v>
      </c>
      <c r="B5" s="240"/>
      <c r="C5" s="236"/>
    </row>
    <row r="6" spans="1:3" ht="33" customHeight="1">
      <c r="A6" s="239" t="s">
        <v>1514</v>
      </c>
      <c r="B6" s="240"/>
      <c r="C6" s="236"/>
    </row>
    <row r="7" spans="1:3" ht="33" customHeight="1">
      <c r="A7" s="239" t="s">
        <v>1515</v>
      </c>
      <c r="B7" s="240"/>
      <c r="C7" s="236"/>
    </row>
    <row r="8" spans="1:3" ht="33" customHeight="1">
      <c r="A8" s="238" t="s">
        <v>1516</v>
      </c>
      <c r="B8" s="241"/>
      <c r="C8" s="236"/>
    </row>
    <row r="9" spans="1:3" ht="14.25">
      <c r="A9" s="236"/>
      <c r="B9" s="236"/>
      <c r="C9" s="236"/>
    </row>
    <row r="10" spans="1:3" ht="14.25">
      <c r="A10" s="236"/>
      <c r="B10" s="236"/>
      <c r="C10" s="236"/>
    </row>
    <row r="11" spans="1:3" ht="14.25">
      <c r="A11" s="236"/>
      <c r="B11" s="236"/>
      <c r="C11" s="236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47.25390625" style="0" customWidth="1"/>
    <col min="2" max="2" width="42.75390625" style="0" customWidth="1"/>
  </cols>
  <sheetData>
    <row r="1" ht="22.5" customHeight="1">
      <c r="A1" s="211" t="s">
        <v>1517</v>
      </c>
    </row>
    <row r="2" spans="1:3" ht="48.75" customHeight="1">
      <c r="A2" s="234" t="s">
        <v>1518</v>
      </c>
      <c r="B2" s="234"/>
      <c r="C2" s="235"/>
    </row>
    <row r="3" spans="1:3" ht="14.25">
      <c r="A3" s="236"/>
      <c r="B3" s="237" t="s">
        <v>61</v>
      </c>
      <c r="C3" s="236"/>
    </row>
    <row r="4" spans="1:3" ht="27" customHeight="1">
      <c r="A4" s="148" t="s">
        <v>1494</v>
      </c>
      <c r="B4" s="238" t="s">
        <v>1519</v>
      </c>
      <c r="C4" s="236"/>
    </row>
    <row r="5" spans="1:3" ht="36.75" customHeight="1">
      <c r="A5" s="239" t="s">
        <v>1513</v>
      </c>
      <c r="B5" s="240"/>
      <c r="C5" s="236"/>
    </row>
    <row r="6" spans="1:3" ht="36.75" customHeight="1">
      <c r="A6" s="239" t="s">
        <v>1514</v>
      </c>
      <c r="B6" s="240"/>
      <c r="C6" s="236"/>
    </row>
    <row r="7" spans="1:3" ht="36.75" customHeight="1">
      <c r="A7" s="239" t="s">
        <v>1515</v>
      </c>
      <c r="B7" s="240"/>
      <c r="C7" s="236"/>
    </row>
    <row r="8" spans="1:3" ht="36.75" customHeight="1">
      <c r="A8" s="238" t="s">
        <v>1516</v>
      </c>
      <c r="B8" s="241"/>
      <c r="C8" s="236"/>
    </row>
    <row r="9" spans="1:3" ht="14.25">
      <c r="A9" s="236"/>
      <c r="B9" s="236"/>
      <c r="C9" s="236"/>
    </row>
    <row r="10" spans="1:3" ht="14.25">
      <c r="A10" s="236"/>
      <c r="B10" s="236"/>
      <c r="C10" s="236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0.50390625" style="120" customWidth="1"/>
    <col min="2" max="2" width="29.125" style="120" customWidth="1"/>
  </cols>
  <sheetData>
    <row r="1" ht="20.25">
      <c r="A1" s="230" t="s">
        <v>1520</v>
      </c>
    </row>
    <row r="2" spans="1:2" ht="57" customHeight="1">
      <c r="A2" s="212" t="s">
        <v>1521</v>
      </c>
      <c r="B2" s="213"/>
    </row>
    <row r="3" spans="1:2" ht="14.25">
      <c r="A3" s="215"/>
      <c r="B3" s="216" t="s">
        <v>61</v>
      </c>
    </row>
    <row r="4" spans="1:2" ht="24.75" customHeight="1">
      <c r="A4" s="217" t="s">
        <v>1481</v>
      </c>
      <c r="B4" s="218" t="s">
        <v>1506</v>
      </c>
    </row>
    <row r="5" spans="1:2" ht="22.5" customHeight="1">
      <c r="A5" s="219" t="s">
        <v>1522</v>
      </c>
      <c r="B5" s="220"/>
    </row>
    <row r="6" spans="1:2" ht="22.5" customHeight="1">
      <c r="A6" s="223" t="s">
        <v>1523</v>
      </c>
      <c r="B6" s="231"/>
    </row>
    <row r="7" spans="1:2" ht="22.5" customHeight="1">
      <c r="A7" s="223" t="s">
        <v>1524</v>
      </c>
      <c r="B7" s="231"/>
    </row>
    <row r="8" spans="1:2" ht="22.5" customHeight="1">
      <c r="A8" s="223" t="s">
        <v>1525</v>
      </c>
      <c r="B8" s="231"/>
    </row>
    <row r="9" spans="1:2" ht="22.5" customHeight="1">
      <c r="A9" s="223" t="s">
        <v>1526</v>
      </c>
      <c r="B9" s="231"/>
    </row>
    <row r="10" spans="1:2" ht="22.5" customHeight="1">
      <c r="A10" s="223" t="s">
        <v>1527</v>
      </c>
      <c r="B10" s="231"/>
    </row>
    <row r="11" spans="1:2" ht="22.5" customHeight="1">
      <c r="A11" s="224" t="s">
        <v>1528</v>
      </c>
      <c r="B11" s="231"/>
    </row>
    <row r="12" spans="1:2" ht="22.5" customHeight="1">
      <c r="A12" s="222" t="s">
        <v>1529</v>
      </c>
      <c r="B12" s="220"/>
    </row>
    <row r="13" spans="1:2" ht="22.5" customHeight="1">
      <c r="A13" s="223" t="s">
        <v>1530</v>
      </c>
      <c r="B13" s="231"/>
    </row>
    <row r="14" spans="1:2" ht="22.5" customHeight="1">
      <c r="A14" s="223" t="s">
        <v>1524</v>
      </c>
      <c r="B14" s="231"/>
    </row>
    <row r="15" spans="1:2" ht="22.5" customHeight="1">
      <c r="A15" s="223" t="s">
        <v>1526</v>
      </c>
      <c r="B15" s="231"/>
    </row>
    <row r="16" spans="1:2" ht="22.5" customHeight="1">
      <c r="A16" s="223" t="s">
        <v>1527</v>
      </c>
      <c r="B16" s="231"/>
    </row>
    <row r="17" spans="1:2" ht="22.5" customHeight="1">
      <c r="A17" s="128" t="s">
        <v>1528</v>
      </c>
      <c r="B17" s="231"/>
    </row>
    <row r="18" spans="1:2" ht="22.5" customHeight="1">
      <c r="A18" s="227" t="s">
        <v>1531</v>
      </c>
      <c r="B18" s="220"/>
    </row>
    <row r="19" spans="1:2" ht="22.5" customHeight="1">
      <c r="A19" s="226" t="s">
        <v>1532</v>
      </c>
      <c r="B19" s="231"/>
    </row>
    <row r="20" spans="1:2" ht="22.5" customHeight="1">
      <c r="A20" s="226" t="s">
        <v>1524</v>
      </c>
      <c r="B20" s="231"/>
    </row>
    <row r="21" spans="1:2" ht="22.5" customHeight="1">
      <c r="A21" s="224" t="s">
        <v>1525</v>
      </c>
      <c r="B21" s="231"/>
    </row>
    <row r="22" spans="1:2" ht="22.5" customHeight="1">
      <c r="A22" s="224" t="s">
        <v>1527</v>
      </c>
      <c r="B22" s="231"/>
    </row>
    <row r="23" spans="1:2" ht="22.5" customHeight="1">
      <c r="A23" s="227" t="s">
        <v>1533</v>
      </c>
      <c r="B23" s="220"/>
    </row>
    <row r="24" spans="1:2" ht="22.5" customHeight="1">
      <c r="A24" s="226" t="s">
        <v>1534</v>
      </c>
      <c r="B24" s="231"/>
    </row>
    <row r="25" spans="1:2" ht="22.5" customHeight="1">
      <c r="A25" s="226" t="s">
        <v>1524</v>
      </c>
      <c r="B25" s="231"/>
    </row>
    <row r="26" spans="1:2" ht="22.5" customHeight="1">
      <c r="A26" s="227" t="s">
        <v>1535</v>
      </c>
      <c r="B26" s="220"/>
    </row>
    <row r="27" spans="1:2" ht="22.5" customHeight="1">
      <c r="A27" s="226" t="s">
        <v>1536</v>
      </c>
      <c r="B27" s="231"/>
    </row>
    <row r="28" spans="1:2" ht="22.5" customHeight="1">
      <c r="A28" s="226" t="s">
        <v>1524</v>
      </c>
      <c r="B28" s="231"/>
    </row>
    <row r="29" spans="1:2" ht="22.5" customHeight="1">
      <c r="A29" s="227" t="s">
        <v>1537</v>
      </c>
      <c r="B29" s="220"/>
    </row>
    <row r="30" spans="1:2" ht="22.5" customHeight="1">
      <c r="A30" s="223" t="s">
        <v>1523</v>
      </c>
      <c r="B30" s="231"/>
    </row>
    <row r="31" spans="1:2" ht="22.5" customHeight="1">
      <c r="A31" s="223" t="s">
        <v>1524</v>
      </c>
      <c r="B31" s="231"/>
    </row>
    <row r="32" spans="1:2" ht="22.5" customHeight="1">
      <c r="A32" s="223" t="s">
        <v>1525</v>
      </c>
      <c r="B32" s="231"/>
    </row>
    <row r="33" spans="1:2" ht="22.5" customHeight="1">
      <c r="A33" s="223"/>
      <c r="B33" s="231"/>
    </row>
    <row r="34" spans="1:2" ht="22.5" customHeight="1">
      <c r="A34" s="232" t="s">
        <v>1538</v>
      </c>
      <c r="B34" s="233"/>
    </row>
    <row r="35" spans="1:2" ht="22.5" customHeight="1">
      <c r="A35" s="229" t="s">
        <v>1539</v>
      </c>
      <c r="B35" s="155"/>
    </row>
    <row r="36" spans="1:2" ht="22.5" customHeight="1">
      <c r="A36" s="232" t="s">
        <v>1172</v>
      </c>
      <c r="B36" s="23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50.25390625" style="0" customWidth="1"/>
    <col min="2" max="2" width="22.75390625" style="0" customWidth="1"/>
  </cols>
  <sheetData>
    <row r="1" ht="20.25">
      <c r="A1" s="211" t="s">
        <v>1540</v>
      </c>
    </row>
    <row r="2" spans="1:3" ht="52.5" customHeight="1">
      <c r="A2" s="212" t="s">
        <v>1541</v>
      </c>
      <c r="B2" s="213"/>
      <c r="C2" s="214"/>
    </row>
    <row r="3" spans="1:3" ht="14.25">
      <c r="A3" s="215"/>
      <c r="B3" s="216" t="s">
        <v>61</v>
      </c>
      <c r="C3" s="120"/>
    </row>
    <row r="4" spans="1:3" ht="18.75" customHeight="1">
      <c r="A4" s="217" t="s">
        <v>1481</v>
      </c>
      <c r="B4" s="218" t="s">
        <v>1512</v>
      </c>
      <c r="C4" s="120"/>
    </row>
    <row r="5" spans="1:3" ht="24" customHeight="1">
      <c r="A5" s="219" t="s">
        <v>1542</v>
      </c>
      <c r="B5" s="220"/>
      <c r="C5" s="120"/>
    </row>
    <row r="6" spans="1:3" ht="24" customHeight="1">
      <c r="A6" s="221" t="s">
        <v>1543</v>
      </c>
      <c r="B6" s="155"/>
      <c r="C6" s="120"/>
    </row>
    <row r="7" spans="1:3" ht="24" customHeight="1">
      <c r="A7" s="221" t="s">
        <v>1544</v>
      </c>
      <c r="B7" s="155"/>
      <c r="C7" s="120"/>
    </row>
    <row r="8" spans="1:3" ht="24" customHeight="1">
      <c r="A8" s="221" t="s">
        <v>1545</v>
      </c>
      <c r="B8" s="155"/>
      <c r="C8" s="120"/>
    </row>
    <row r="9" spans="1:3" ht="24" customHeight="1">
      <c r="A9" s="222" t="s">
        <v>1546</v>
      </c>
      <c r="B9" s="220"/>
      <c r="C9" s="120"/>
    </row>
    <row r="10" spans="1:3" ht="24" customHeight="1">
      <c r="A10" s="221" t="s">
        <v>1547</v>
      </c>
      <c r="B10" s="155"/>
      <c r="C10" s="120"/>
    </row>
    <row r="11" spans="1:3" ht="24" customHeight="1">
      <c r="A11" s="223" t="s">
        <v>1548</v>
      </c>
      <c r="B11" s="155"/>
      <c r="C11" s="120"/>
    </row>
    <row r="12" spans="1:3" ht="24" customHeight="1">
      <c r="A12" s="221" t="s">
        <v>1544</v>
      </c>
      <c r="B12" s="155"/>
      <c r="C12" s="120"/>
    </row>
    <row r="13" spans="1:3" ht="24" customHeight="1">
      <c r="A13" s="224" t="s">
        <v>1549</v>
      </c>
      <c r="B13" s="155"/>
      <c r="C13" s="120"/>
    </row>
    <row r="14" spans="1:3" ht="24" customHeight="1">
      <c r="A14" s="224" t="s">
        <v>1550</v>
      </c>
      <c r="B14" s="155"/>
      <c r="C14" s="120"/>
    </row>
    <row r="15" spans="1:3" ht="24" customHeight="1">
      <c r="A15" s="224" t="s">
        <v>1551</v>
      </c>
      <c r="B15" s="155"/>
      <c r="C15" s="120"/>
    </row>
    <row r="16" spans="1:3" ht="24" customHeight="1">
      <c r="A16" s="224" t="s">
        <v>1545</v>
      </c>
      <c r="B16" s="155"/>
      <c r="C16" s="120"/>
    </row>
    <row r="17" spans="1:3" ht="24" customHeight="1">
      <c r="A17" s="225" t="s">
        <v>1552</v>
      </c>
      <c r="B17" s="155"/>
      <c r="C17" s="120"/>
    </row>
    <row r="18" spans="1:3" ht="24" customHeight="1">
      <c r="A18" s="222" t="s">
        <v>1553</v>
      </c>
      <c r="B18" s="220"/>
      <c r="C18" s="120"/>
    </row>
    <row r="19" spans="1:3" ht="24" customHeight="1">
      <c r="A19" s="223" t="s">
        <v>1554</v>
      </c>
      <c r="B19" s="155"/>
      <c r="C19" s="120" t="s">
        <v>1555</v>
      </c>
    </row>
    <row r="20" spans="1:3" ht="24" customHeight="1">
      <c r="A20" s="223" t="s">
        <v>1556</v>
      </c>
      <c r="B20" s="155"/>
      <c r="C20" s="120"/>
    </row>
    <row r="21" spans="1:3" ht="24" customHeight="1">
      <c r="A21" s="223" t="s">
        <v>1557</v>
      </c>
      <c r="B21" s="155"/>
      <c r="C21" s="120"/>
    </row>
    <row r="22" spans="1:3" ht="24" customHeight="1">
      <c r="A22" s="224" t="s">
        <v>1545</v>
      </c>
      <c r="B22" s="155"/>
      <c r="C22" s="120"/>
    </row>
    <row r="23" spans="1:3" ht="24" customHeight="1">
      <c r="A23" s="222" t="s">
        <v>1558</v>
      </c>
      <c r="B23" s="220"/>
      <c r="C23" s="120"/>
    </row>
    <row r="24" spans="1:3" ht="24" customHeight="1">
      <c r="A24" s="226" t="s">
        <v>1559</v>
      </c>
      <c r="B24" s="155"/>
      <c r="C24" s="120"/>
    </row>
    <row r="25" spans="1:3" ht="24" customHeight="1">
      <c r="A25" s="226" t="s">
        <v>1560</v>
      </c>
      <c r="B25" s="155"/>
      <c r="C25" s="120"/>
    </row>
    <row r="26" spans="1:3" ht="24" customHeight="1">
      <c r="A26" s="226" t="s">
        <v>1561</v>
      </c>
      <c r="B26" s="155"/>
      <c r="C26" s="120"/>
    </row>
    <row r="27" spans="1:3" ht="24" customHeight="1">
      <c r="A27" s="224" t="s">
        <v>1562</v>
      </c>
      <c r="B27" s="155"/>
      <c r="C27" s="120"/>
    </row>
    <row r="28" spans="1:3" ht="24" customHeight="1">
      <c r="A28" s="224" t="s">
        <v>1552</v>
      </c>
      <c r="B28" s="155"/>
      <c r="C28" s="120"/>
    </row>
    <row r="29" spans="1:3" ht="24" customHeight="1">
      <c r="A29" s="222" t="s">
        <v>1563</v>
      </c>
      <c r="B29" s="220"/>
      <c r="C29" s="120"/>
    </row>
    <row r="30" spans="1:3" ht="24" customHeight="1">
      <c r="A30" s="226" t="s">
        <v>1564</v>
      </c>
      <c r="B30" s="155"/>
      <c r="C30" s="120"/>
    </row>
    <row r="31" spans="1:3" ht="24" customHeight="1">
      <c r="A31" s="226" t="s">
        <v>1565</v>
      </c>
      <c r="B31" s="155"/>
      <c r="C31" s="120"/>
    </row>
    <row r="32" spans="1:3" ht="24" customHeight="1">
      <c r="A32" s="227" t="s">
        <v>1566</v>
      </c>
      <c r="B32" s="220"/>
      <c r="C32" s="120"/>
    </row>
    <row r="33" spans="1:3" ht="24" customHeight="1">
      <c r="A33" s="221" t="s">
        <v>1543</v>
      </c>
      <c r="B33" s="155"/>
      <c r="C33" s="120"/>
    </row>
    <row r="34" spans="1:3" ht="24" customHeight="1">
      <c r="A34" s="228" t="s">
        <v>1567</v>
      </c>
      <c r="B34" s="220"/>
      <c r="C34" s="120"/>
    </row>
    <row r="35" spans="1:3" ht="24" customHeight="1">
      <c r="A35" s="229" t="s">
        <v>1568</v>
      </c>
      <c r="B35" s="155"/>
      <c r="C35" s="120"/>
    </row>
    <row r="36" spans="1:3" ht="24" customHeight="1">
      <c r="A36" s="228" t="s">
        <v>1173</v>
      </c>
      <c r="B36" s="220"/>
      <c r="C36" s="120"/>
    </row>
    <row r="37" spans="1:3" ht="14.25">
      <c r="A37" s="120"/>
      <c r="B37" s="120"/>
      <c r="C37" s="120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4"/>
  <sheetViews>
    <sheetView zoomScaleSheetLayoutView="100" workbookViewId="0" topLeftCell="A1">
      <selection activeCell="A5" sqref="A1:IV65536"/>
    </sheetView>
  </sheetViews>
  <sheetFormatPr defaultColWidth="9.00390625" defaultRowHeight="14.25"/>
  <cols>
    <col min="1" max="1" width="56.00390625" style="196" customWidth="1"/>
    <col min="2" max="2" width="21.875" style="196" customWidth="1"/>
  </cols>
  <sheetData>
    <row r="1" ht="20.25">
      <c r="A1" s="197" t="s">
        <v>1129</v>
      </c>
    </row>
    <row r="2" spans="1:2" ht="20.25">
      <c r="A2" s="198" t="s">
        <v>1569</v>
      </c>
      <c r="B2" s="198"/>
    </row>
    <row r="3" ht="14.25">
      <c r="B3" s="199" t="s">
        <v>61</v>
      </c>
    </row>
    <row r="4" spans="1:2" ht="14.25">
      <c r="A4" s="200" t="s">
        <v>33</v>
      </c>
      <c r="B4" s="201" t="s">
        <v>5</v>
      </c>
    </row>
    <row r="5" spans="1:2" ht="14.25">
      <c r="A5" s="202" t="s">
        <v>1570</v>
      </c>
      <c r="B5" s="203">
        <f>SUM(B6:B14)</f>
        <v>18072</v>
      </c>
    </row>
    <row r="6" spans="1:2" ht="14.25">
      <c r="A6" s="204" t="s">
        <v>1571</v>
      </c>
      <c r="B6" s="205">
        <v>7310</v>
      </c>
    </row>
    <row r="7" spans="1:2" ht="14.25">
      <c r="A7" s="204" t="s">
        <v>1572</v>
      </c>
      <c r="B7" s="205">
        <v>2359</v>
      </c>
    </row>
    <row r="8" spans="1:2" ht="14.25">
      <c r="A8" s="204" t="s">
        <v>1573</v>
      </c>
      <c r="B8" s="205">
        <v>1048</v>
      </c>
    </row>
    <row r="9" spans="1:2" ht="14.25">
      <c r="A9" s="204" t="s">
        <v>1574</v>
      </c>
      <c r="B9" s="205">
        <v>1104</v>
      </c>
    </row>
    <row r="10" spans="1:2" ht="14.25">
      <c r="A10" s="204" t="s">
        <v>1575</v>
      </c>
      <c r="B10" s="205">
        <v>1600</v>
      </c>
    </row>
    <row r="11" spans="1:2" ht="14.25">
      <c r="A11" s="204" t="s">
        <v>1576</v>
      </c>
      <c r="B11" s="205">
        <v>1113</v>
      </c>
    </row>
    <row r="12" spans="1:2" ht="14.25">
      <c r="A12" s="204" t="s">
        <v>1577</v>
      </c>
      <c r="B12" s="205">
        <v>762</v>
      </c>
    </row>
    <row r="13" spans="1:2" ht="14.25">
      <c r="A13" s="204" t="s">
        <v>1578</v>
      </c>
      <c r="B13" s="205">
        <v>2682</v>
      </c>
    </row>
    <row r="14" spans="1:2" ht="14.25">
      <c r="A14" s="204" t="s">
        <v>1579</v>
      </c>
      <c r="B14" s="205">
        <v>94</v>
      </c>
    </row>
    <row r="15" spans="1:2" ht="14.25">
      <c r="A15" s="202" t="s">
        <v>1580</v>
      </c>
      <c r="B15" s="203">
        <f>SUM(B16:B41)</f>
        <v>26787</v>
      </c>
    </row>
    <row r="16" spans="1:2" ht="14.25">
      <c r="A16" s="204" t="s">
        <v>1581</v>
      </c>
      <c r="B16" s="205">
        <v>5415</v>
      </c>
    </row>
    <row r="17" spans="1:2" ht="14.25">
      <c r="A17" s="204" t="s">
        <v>1582</v>
      </c>
      <c r="B17" s="205">
        <v>352</v>
      </c>
    </row>
    <row r="18" spans="1:2" ht="14.25">
      <c r="A18" s="204" t="s">
        <v>1583</v>
      </c>
      <c r="B18" s="205">
        <v>191</v>
      </c>
    </row>
    <row r="19" spans="1:2" ht="14.25">
      <c r="A19" s="204" t="s">
        <v>1584</v>
      </c>
      <c r="B19" s="205">
        <v>6</v>
      </c>
    </row>
    <row r="20" spans="1:2" ht="14.25">
      <c r="A20" s="204" t="s">
        <v>1585</v>
      </c>
      <c r="B20" s="205">
        <v>334</v>
      </c>
    </row>
    <row r="21" spans="1:2" ht="14.25">
      <c r="A21" s="204" t="s">
        <v>1586</v>
      </c>
      <c r="B21" s="205">
        <v>564</v>
      </c>
    </row>
    <row r="22" spans="1:2" ht="14.25">
      <c r="A22" s="204" t="s">
        <v>1587</v>
      </c>
      <c r="B22" s="205">
        <v>95</v>
      </c>
    </row>
    <row r="23" spans="1:2" ht="14.25">
      <c r="A23" s="204" t="s">
        <v>1588</v>
      </c>
      <c r="B23" s="205">
        <v>40</v>
      </c>
    </row>
    <row r="24" spans="1:2" ht="14.25">
      <c r="A24" s="204" t="s">
        <v>1589</v>
      </c>
      <c r="B24" s="205">
        <v>314</v>
      </c>
    </row>
    <row r="25" spans="1:2" ht="14.25">
      <c r="A25" s="204" t="s">
        <v>1590</v>
      </c>
      <c r="B25" s="205">
        <v>394</v>
      </c>
    </row>
    <row r="26" spans="1:2" ht="14.25">
      <c r="A26" s="204" t="s">
        <v>1591</v>
      </c>
      <c r="B26" s="205">
        <v>1446</v>
      </c>
    </row>
    <row r="27" spans="1:2" ht="14.25">
      <c r="A27" s="204" t="s">
        <v>1592</v>
      </c>
      <c r="B27" s="205">
        <v>925</v>
      </c>
    </row>
    <row r="28" spans="1:2" ht="14.25">
      <c r="A28" s="204" t="s">
        <v>1593</v>
      </c>
      <c r="B28" s="205">
        <v>91</v>
      </c>
    </row>
    <row r="29" spans="1:2" ht="14.25">
      <c r="A29" s="204" t="s">
        <v>1594</v>
      </c>
      <c r="B29" s="205">
        <v>276</v>
      </c>
    </row>
    <row r="30" spans="1:2" ht="14.25">
      <c r="A30" s="204" t="s">
        <v>1595</v>
      </c>
      <c r="B30" s="205">
        <v>122</v>
      </c>
    </row>
    <row r="31" spans="1:2" ht="14.25">
      <c r="A31" s="204" t="s">
        <v>1596</v>
      </c>
      <c r="B31" s="205">
        <v>6383</v>
      </c>
    </row>
    <row r="32" spans="1:2" ht="14.25">
      <c r="A32" s="204" t="s">
        <v>1597</v>
      </c>
      <c r="B32" s="205">
        <v>1824</v>
      </c>
    </row>
    <row r="33" spans="1:2" ht="14.25">
      <c r="A33" s="204" t="s">
        <v>1598</v>
      </c>
      <c r="B33" s="205">
        <v>216</v>
      </c>
    </row>
    <row r="34" spans="1:2" ht="14.25">
      <c r="A34" s="204" t="s">
        <v>1599</v>
      </c>
      <c r="B34" s="205">
        <v>78</v>
      </c>
    </row>
    <row r="35" spans="1:2" ht="14.25">
      <c r="A35" s="204" t="s">
        <v>1600</v>
      </c>
      <c r="B35" s="205">
        <v>127</v>
      </c>
    </row>
    <row r="36" spans="1:2" ht="14.25">
      <c r="A36" s="204" t="s">
        <v>1601</v>
      </c>
      <c r="B36" s="205">
        <v>4048</v>
      </c>
    </row>
    <row r="37" spans="1:2" ht="14.25">
      <c r="A37" s="204" t="s">
        <v>1602</v>
      </c>
      <c r="B37" s="205">
        <v>7</v>
      </c>
    </row>
    <row r="38" spans="1:2" ht="14.25">
      <c r="A38" s="204" t="s">
        <v>1603</v>
      </c>
      <c r="B38" s="205">
        <v>77</v>
      </c>
    </row>
    <row r="39" spans="1:2" ht="14.25">
      <c r="A39" s="204" t="s">
        <v>1604</v>
      </c>
      <c r="B39" s="205">
        <v>17</v>
      </c>
    </row>
    <row r="40" spans="1:2" ht="14.25">
      <c r="A40" s="204" t="s">
        <v>1605</v>
      </c>
      <c r="B40" s="205">
        <v>661</v>
      </c>
    </row>
    <row r="41" spans="1:2" ht="14.25">
      <c r="A41" s="204" t="s">
        <v>1606</v>
      </c>
      <c r="B41" s="205">
        <v>2784</v>
      </c>
    </row>
    <row r="42" spans="1:2" ht="14.25">
      <c r="A42" s="206" t="s">
        <v>1220</v>
      </c>
      <c r="B42" s="207">
        <v>15062</v>
      </c>
    </row>
    <row r="43" spans="1:2" ht="14.25">
      <c r="A43" s="204" t="s">
        <v>1607</v>
      </c>
      <c r="B43" s="205">
        <v>14</v>
      </c>
    </row>
    <row r="44" spans="1:2" ht="14.25">
      <c r="A44" s="204" t="s">
        <v>1608</v>
      </c>
      <c r="B44" s="205">
        <v>2184</v>
      </c>
    </row>
    <row r="45" spans="1:2" ht="14.25">
      <c r="A45" s="204" t="s">
        <v>1609</v>
      </c>
      <c r="B45" s="205">
        <v>143</v>
      </c>
    </row>
    <row r="46" spans="1:2" ht="14.25">
      <c r="A46" s="204" t="s">
        <v>1610</v>
      </c>
      <c r="B46" s="205">
        <v>647</v>
      </c>
    </row>
    <row r="47" spans="1:2" ht="14.25">
      <c r="A47" s="204" t="s">
        <v>1611</v>
      </c>
      <c r="B47" s="205">
        <v>1201</v>
      </c>
    </row>
    <row r="48" spans="1:2" ht="14.25">
      <c r="A48" s="204" t="s">
        <v>1612</v>
      </c>
      <c r="B48" s="205">
        <v>838</v>
      </c>
    </row>
    <row r="49" spans="1:2" ht="14.25">
      <c r="A49" s="204" t="s">
        <v>1613</v>
      </c>
      <c r="B49" s="205">
        <v>4967</v>
      </c>
    </row>
    <row r="50" spans="1:2" ht="14.25">
      <c r="A50" s="204" t="s">
        <v>1614</v>
      </c>
      <c r="B50" s="205">
        <v>440</v>
      </c>
    </row>
    <row r="51" spans="1:2" ht="14.25">
      <c r="A51" s="204" t="s">
        <v>1615</v>
      </c>
      <c r="B51" s="205">
        <v>478</v>
      </c>
    </row>
    <row r="52" spans="1:2" ht="14.25">
      <c r="A52" s="204" t="s">
        <v>1184</v>
      </c>
      <c r="B52" s="205">
        <v>1098</v>
      </c>
    </row>
    <row r="53" spans="1:2" ht="14.25">
      <c r="A53" s="204" t="s">
        <v>1616</v>
      </c>
      <c r="B53" s="205">
        <v>80</v>
      </c>
    </row>
    <row r="54" spans="1:2" ht="14.25">
      <c r="A54" s="204" t="s">
        <v>1617</v>
      </c>
      <c r="B54" s="205">
        <v>2972</v>
      </c>
    </row>
    <row r="55" spans="1:2" ht="14.25">
      <c r="A55" s="206" t="s">
        <v>1618</v>
      </c>
      <c r="B55" s="207">
        <f>SUM(B56:B59)</f>
        <v>38499</v>
      </c>
    </row>
    <row r="56" spans="1:2" ht="14.25">
      <c r="A56" s="204" t="s">
        <v>1619</v>
      </c>
      <c r="B56" s="208">
        <v>14431</v>
      </c>
    </row>
    <row r="57" spans="1:2" ht="14.25">
      <c r="A57" s="204" t="s">
        <v>1620</v>
      </c>
      <c r="B57" s="208">
        <v>11425</v>
      </c>
    </row>
    <row r="58" spans="1:2" ht="14.25">
      <c r="A58" s="204" t="s">
        <v>1621</v>
      </c>
      <c r="B58" s="208">
        <v>3078</v>
      </c>
    </row>
    <row r="59" spans="1:2" ht="14.25">
      <c r="A59" s="204" t="s">
        <v>1622</v>
      </c>
      <c r="B59" s="208">
        <v>9565</v>
      </c>
    </row>
    <row r="60" spans="1:2" ht="14.25">
      <c r="A60" s="206" t="s">
        <v>1623</v>
      </c>
      <c r="B60" s="209"/>
    </row>
    <row r="61" spans="1:2" ht="14.25">
      <c r="A61" s="204" t="s">
        <v>1624</v>
      </c>
      <c r="B61" s="210"/>
    </row>
    <row r="62" spans="1:2" ht="14.25">
      <c r="A62" s="204" t="s">
        <v>1625</v>
      </c>
      <c r="B62" s="210"/>
    </row>
    <row r="63" spans="1:2" ht="14.25">
      <c r="A63" s="206" t="s">
        <v>1626</v>
      </c>
      <c r="B63" s="209">
        <v>173</v>
      </c>
    </row>
    <row r="64" spans="1:2" ht="14.25">
      <c r="A64" s="204" t="s">
        <v>1229</v>
      </c>
      <c r="B64" s="210">
        <v>173</v>
      </c>
    </row>
    <row r="65" spans="1:2" ht="14.25">
      <c r="A65" s="204" t="s">
        <v>1230</v>
      </c>
      <c r="B65" s="210"/>
    </row>
    <row r="66" spans="1:2" ht="14.25">
      <c r="A66" s="206" t="s">
        <v>1145</v>
      </c>
      <c r="B66" s="209"/>
    </row>
    <row r="67" spans="1:2" ht="14.25">
      <c r="A67" s="204" t="s">
        <v>1627</v>
      </c>
      <c r="B67" s="210"/>
    </row>
    <row r="68" spans="1:2" ht="14.25">
      <c r="A68" s="204" t="s">
        <v>1628</v>
      </c>
      <c r="B68" s="210"/>
    </row>
    <row r="69" spans="1:2" ht="14.25">
      <c r="A69" s="206" t="s">
        <v>1629</v>
      </c>
      <c r="B69" s="209">
        <f>SUM(B70:B79)</f>
        <v>934</v>
      </c>
    </row>
    <row r="70" spans="1:2" ht="14.25">
      <c r="A70" s="204" t="s">
        <v>1198</v>
      </c>
      <c r="B70" s="210">
        <v>193</v>
      </c>
    </row>
    <row r="71" spans="1:2" ht="14.25">
      <c r="A71" s="204" t="s">
        <v>1630</v>
      </c>
      <c r="B71" s="210"/>
    </row>
    <row r="72" spans="1:2" ht="14.25">
      <c r="A72" s="204" t="s">
        <v>1631</v>
      </c>
      <c r="B72" s="210"/>
    </row>
    <row r="73" spans="1:2" ht="14.25">
      <c r="A73" s="204" t="s">
        <v>1199</v>
      </c>
      <c r="B73" s="210">
        <v>480</v>
      </c>
    </row>
    <row r="74" spans="1:2" ht="14.25">
      <c r="A74" s="204" t="s">
        <v>1203</v>
      </c>
      <c r="B74" s="210"/>
    </row>
    <row r="75" spans="1:2" ht="14.25">
      <c r="A75" s="204" t="s">
        <v>1632</v>
      </c>
      <c r="B75" s="210"/>
    </row>
    <row r="76" spans="1:2" ht="14.25">
      <c r="A76" s="204" t="s">
        <v>1633</v>
      </c>
      <c r="B76" s="210"/>
    </row>
    <row r="77" spans="1:2" ht="14.25">
      <c r="A77" s="204" t="s">
        <v>1200</v>
      </c>
      <c r="B77" s="210"/>
    </row>
    <row r="78" spans="1:2" ht="14.25">
      <c r="A78" s="204" t="s">
        <v>1634</v>
      </c>
      <c r="B78" s="210">
        <v>261</v>
      </c>
    </row>
    <row r="79" spans="1:2" ht="14.25">
      <c r="A79" s="204" t="s">
        <v>1635</v>
      </c>
      <c r="B79" s="210"/>
    </row>
    <row r="80" spans="1:2" ht="14.25">
      <c r="A80" s="206" t="s">
        <v>1636</v>
      </c>
      <c r="B80" s="209">
        <f>SUM(B81:B95)</f>
        <v>34094</v>
      </c>
    </row>
    <row r="81" spans="1:2" ht="14.25">
      <c r="A81" s="204" t="s">
        <v>1198</v>
      </c>
      <c r="B81" s="210">
        <v>7950</v>
      </c>
    </row>
    <row r="82" spans="1:2" ht="14.25">
      <c r="A82" s="204" t="s">
        <v>1630</v>
      </c>
      <c r="B82" s="210">
        <v>397</v>
      </c>
    </row>
    <row r="83" spans="1:2" ht="14.25">
      <c r="A83" s="204" t="s">
        <v>1631</v>
      </c>
      <c r="B83" s="210">
        <v>751</v>
      </c>
    </row>
    <row r="84" spans="1:2" ht="14.25">
      <c r="A84" s="204" t="s">
        <v>1199</v>
      </c>
      <c r="B84" s="210">
        <v>5787</v>
      </c>
    </row>
    <row r="85" spans="1:2" ht="14.25">
      <c r="A85" s="204" t="s">
        <v>1203</v>
      </c>
      <c r="B85" s="210">
        <v>0</v>
      </c>
    </row>
    <row r="86" spans="1:2" ht="14.25">
      <c r="A86" s="204" t="s">
        <v>1632</v>
      </c>
      <c r="B86" s="210">
        <v>911</v>
      </c>
    </row>
    <row r="87" spans="1:2" ht="14.25">
      <c r="A87" s="204" t="s">
        <v>1633</v>
      </c>
      <c r="B87" s="210">
        <v>4</v>
      </c>
    </row>
    <row r="88" spans="1:2" ht="14.25">
      <c r="A88" s="204" t="s">
        <v>1637</v>
      </c>
      <c r="B88" s="210">
        <v>4590</v>
      </c>
    </row>
    <row r="89" spans="1:2" ht="14.25">
      <c r="A89" s="204" t="s">
        <v>1638</v>
      </c>
      <c r="B89" s="210">
        <v>5950</v>
      </c>
    </row>
    <row r="90" spans="1:2" ht="14.25">
      <c r="A90" s="204" t="s">
        <v>1639</v>
      </c>
      <c r="B90" s="210">
        <v>500</v>
      </c>
    </row>
    <row r="91" spans="1:2" ht="14.25">
      <c r="A91" s="204" t="s">
        <v>1640</v>
      </c>
      <c r="B91" s="210">
        <v>6825</v>
      </c>
    </row>
    <row r="92" spans="1:2" ht="14.25">
      <c r="A92" s="204" t="s">
        <v>1200</v>
      </c>
      <c r="B92" s="210">
        <v>0</v>
      </c>
    </row>
    <row r="93" spans="1:2" ht="14.25">
      <c r="A93" s="204" t="s">
        <v>1634</v>
      </c>
      <c r="B93" s="210">
        <v>382</v>
      </c>
    </row>
    <row r="94" spans="1:2" ht="14.25">
      <c r="A94" s="204" t="s">
        <v>1641</v>
      </c>
      <c r="B94" s="210">
        <v>0</v>
      </c>
    </row>
    <row r="95" spans="1:2" ht="14.25">
      <c r="A95" s="204" t="s">
        <v>1204</v>
      </c>
      <c r="B95" s="210">
        <v>47</v>
      </c>
    </row>
    <row r="96" spans="1:2" ht="14.25">
      <c r="A96" s="206" t="s">
        <v>57</v>
      </c>
      <c r="B96" s="209">
        <v>1078</v>
      </c>
    </row>
    <row r="97" spans="1:2" ht="14.25">
      <c r="A97" s="204" t="s">
        <v>1642</v>
      </c>
      <c r="B97" s="210"/>
    </row>
    <row r="98" spans="1:2" ht="14.25">
      <c r="A98" s="204" t="s">
        <v>1643</v>
      </c>
      <c r="B98" s="210"/>
    </row>
    <row r="99" spans="1:2" ht="14.25">
      <c r="A99" s="204" t="s">
        <v>490</v>
      </c>
      <c r="B99" s="210"/>
    </row>
    <row r="100" spans="1:2" ht="14.25">
      <c r="A100" s="204" t="s">
        <v>1227</v>
      </c>
      <c r="B100" s="210"/>
    </row>
    <row r="101" spans="1:2" ht="14.25">
      <c r="A101" s="204" t="s">
        <v>1233</v>
      </c>
      <c r="B101" s="210"/>
    </row>
    <row r="102" spans="1:2" ht="14.25">
      <c r="A102" s="204" t="s">
        <v>1644</v>
      </c>
      <c r="B102" s="210"/>
    </row>
    <row r="103" spans="1:2" ht="14.25">
      <c r="A103" s="204" t="s">
        <v>991</v>
      </c>
      <c r="B103" s="210">
        <v>1078</v>
      </c>
    </row>
    <row r="104" spans="1:2" ht="14.25">
      <c r="A104" s="204" t="s">
        <v>1645</v>
      </c>
      <c r="B104" s="210">
        <f>SUM(B96+B69+B80+B63+B55+B42+B15+B5)</f>
        <v>134699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5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24.125" style="112" customWidth="1"/>
    <col min="2" max="3" width="13.25390625" style="371" customWidth="1"/>
    <col min="4" max="4" width="11.25390625" style="112" customWidth="1"/>
    <col min="5" max="6" width="13.375" style="112" customWidth="1"/>
    <col min="7" max="7" width="11.25390625" style="112" customWidth="1"/>
    <col min="8" max="13" width="9.00390625" style="112" hidden="1" customWidth="1"/>
    <col min="14" max="254" width="9.00390625" style="112" customWidth="1"/>
    <col min="256" max="256" width="9.00390625" style="112" customWidth="1"/>
  </cols>
  <sheetData>
    <row r="1" ht="14.25">
      <c r="A1" s="112" t="s">
        <v>30</v>
      </c>
    </row>
    <row r="2" spans="1:7" ht="25.5">
      <c r="A2" s="372" t="s">
        <v>31</v>
      </c>
      <c r="B2" s="372"/>
      <c r="C2" s="373"/>
      <c r="D2" s="374"/>
      <c r="E2" s="374"/>
      <c r="F2" s="374"/>
      <c r="G2" s="374"/>
    </row>
    <row r="3" spans="1:255" s="112" customFormat="1" ht="14.25">
      <c r="A3" s="375"/>
      <c r="B3" s="375"/>
      <c r="C3" s="376"/>
      <c r="D3" s="377"/>
      <c r="E3" s="378" t="s">
        <v>32</v>
      </c>
      <c r="F3" s="378"/>
      <c r="G3" s="378"/>
      <c r="IU3"/>
    </row>
    <row r="4" spans="1:255" s="112" customFormat="1" ht="25.5" customHeight="1">
      <c r="A4" s="148" t="s">
        <v>33</v>
      </c>
      <c r="B4" s="379" t="s">
        <v>4</v>
      </c>
      <c r="C4" s="380" t="s">
        <v>34</v>
      </c>
      <c r="D4" s="381" t="s">
        <v>35</v>
      </c>
      <c r="E4" s="381" t="s">
        <v>36</v>
      </c>
      <c r="F4" s="381" t="s">
        <v>37</v>
      </c>
      <c r="G4" s="381" t="s">
        <v>7</v>
      </c>
      <c r="IU4"/>
    </row>
    <row r="5" spans="1:255" s="112" customFormat="1" ht="25.5" customHeight="1">
      <c r="A5" s="148"/>
      <c r="B5" s="379"/>
      <c r="C5" s="382"/>
      <c r="D5" s="381"/>
      <c r="E5" s="381"/>
      <c r="F5" s="381"/>
      <c r="G5" s="381"/>
      <c r="H5" s="383"/>
      <c r="IU5"/>
    </row>
    <row r="6" spans="1:255" s="112" customFormat="1" ht="27.75" customHeight="1">
      <c r="A6" s="35" t="s">
        <v>9</v>
      </c>
      <c r="B6" s="384">
        <f aca="true" t="shared" si="0" ref="B6:G6">SUM(B7:B26)</f>
        <v>151018</v>
      </c>
      <c r="C6" s="384">
        <f t="shared" si="0"/>
        <v>194872</v>
      </c>
      <c r="D6" s="384">
        <f t="shared" si="0"/>
        <v>194872</v>
      </c>
      <c r="E6" s="385">
        <f aca="true" t="shared" si="1" ref="E6:E23">D6/C6*100</f>
        <v>100</v>
      </c>
      <c r="F6" s="386">
        <f aca="true" t="shared" si="2" ref="F6:F23">D6/G6*100</f>
        <v>144.67219504227947</v>
      </c>
      <c r="G6" s="387">
        <f t="shared" si="0"/>
        <v>134699</v>
      </c>
      <c r="H6" s="388"/>
      <c r="IU6"/>
    </row>
    <row r="7" spans="1:255" s="112" customFormat="1" ht="27.75" customHeight="1">
      <c r="A7" s="128" t="s">
        <v>38</v>
      </c>
      <c r="B7" s="129">
        <v>23143</v>
      </c>
      <c r="C7" s="129">
        <v>24156</v>
      </c>
      <c r="D7" s="129">
        <v>24156</v>
      </c>
      <c r="E7" s="129">
        <f t="shared" si="1"/>
        <v>100</v>
      </c>
      <c r="F7" s="389">
        <f t="shared" si="2"/>
        <v>121.14343029087263</v>
      </c>
      <c r="G7" s="129">
        <v>19940</v>
      </c>
      <c r="H7" s="390" t="e">
        <f>D7-#REF!</f>
        <v>#REF!</v>
      </c>
      <c r="IU7"/>
    </row>
    <row r="8" spans="1:255" s="112" customFormat="1" ht="27.75" customHeight="1">
      <c r="A8" s="128" t="s">
        <v>39</v>
      </c>
      <c r="B8" s="129">
        <v>5</v>
      </c>
      <c r="C8" s="129">
        <v>3</v>
      </c>
      <c r="D8" s="129">
        <v>3</v>
      </c>
      <c r="E8" s="129">
        <f t="shared" si="1"/>
        <v>100</v>
      </c>
      <c r="F8" s="389"/>
      <c r="G8" s="129">
        <v>0</v>
      </c>
      <c r="H8" s="390"/>
      <c r="IU8"/>
    </row>
    <row r="9" spans="1:255" s="112" customFormat="1" ht="27.75" customHeight="1">
      <c r="A9" s="128" t="s">
        <v>40</v>
      </c>
      <c r="B9" s="129">
        <v>6528</v>
      </c>
      <c r="C9" s="129">
        <v>5827</v>
      </c>
      <c r="D9" s="129">
        <v>5827</v>
      </c>
      <c r="E9" s="129">
        <f t="shared" si="1"/>
        <v>100</v>
      </c>
      <c r="F9" s="389">
        <f t="shared" si="2"/>
        <v>115.86796579836947</v>
      </c>
      <c r="G9" s="129">
        <v>5029</v>
      </c>
      <c r="H9" s="390" t="e">
        <f>D9-#REF!</f>
        <v>#REF!</v>
      </c>
      <c r="IU9"/>
    </row>
    <row r="10" spans="1:255" s="112" customFormat="1" ht="27.75" customHeight="1">
      <c r="A10" s="128" t="s">
        <v>41</v>
      </c>
      <c r="B10" s="129">
        <v>15616</v>
      </c>
      <c r="C10" s="129">
        <v>17796</v>
      </c>
      <c r="D10" s="129">
        <v>17796</v>
      </c>
      <c r="E10" s="129">
        <f t="shared" si="1"/>
        <v>100</v>
      </c>
      <c r="F10" s="389">
        <f t="shared" si="2"/>
        <v>168.23596142938172</v>
      </c>
      <c r="G10" s="129">
        <v>10578</v>
      </c>
      <c r="H10" s="390" t="e">
        <f>D10-#REF!</f>
        <v>#REF!</v>
      </c>
      <c r="IU10"/>
    </row>
    <row r="11" spans="1:255" s="112" customFormat="1" ht="27.75" customHeight="1">
      <c r="A11" s="128" t="s">
        <v>42</v>
      </c>
      <c r="B11" s="129">
        <v>10020</v>
      </c>
      <c r="C11" s="129">
        <v>29004</v>
      </c>
      <c r="D11" s="129">
        <v>29004</v>
      </c>
      <c r="E11" s="129">
        <f t="shared" si="1"/>
        <v>100</v>
      </c>
      <c r="F11" s="389">
        <f t="shared" si="2"/>
        <v>133.6651458592562</v>
      </c>
      <c r="G11" s="129">
        <v>21699</v>
      </c>
      <c r="H11" s="390" t="e">
        <f>D11-#REF!</f>
        <v>#REF!</v>
      </c>
      <c r="IU11"/>
    </row>
    <row r="12" spans="1:255" s="112" customFormat="1" ht="27.75" customHeight="1">
      <c r="A12" s="128" t="s">
        <v>43</v>
      </c>
      <c r="B12" s="129">
        <v>354</v>
      </c>
      <c r="C12" s="129">
        <v>253</v>
      </c>
      <c r="D12" s="129">
        <v>253</v>
      </c>
      <c r="E12" s="129">
        <f t="shared" si="1"/>
        <v>100</v>
      </c>
      <c r="F12" s="389">
        <f t="shared" si="2"/>
        <v>72.07977207977207</v>
      </c>
      <c r="G12" s="129">
        <v>351</v>
      </c>
      <c r="H12" s="390" t="e">
        <f>D12-#REF!</f>
        <v>#REF!</v>
      </c>
      <c r="IU12"/>
    </row>
    <row r="13" spans="1:255" s="112" customFormat="1" ht="27.75" customHeight="1">
      <c r="A13" s="128" t="s">
        <v>44</v>
      </c>
      <c r="B13" s="129">
        <v>5962</v>
      </c>
      <c r="C13" s="129">
        <v>8318</v>
      </c>
      <c r="D13" s="129">
        <v>8318</v>
      </c>
      <c r="E13" s="129">
        <f t="shared" si="1"/>
        <v>100</v>
      </c>
      <c r="F13" s="389">
        <f t="shared" si="2"/>
        <v>97.98562846036046</v>
      </c>
      <c r="G13" s="129">
        <v>8489</v>
      </c>
      <c r="H13" s="390" t="e">
        <f>D13-#REF!</f>
        <v>#REF!</v>
      </c>
      <c r="I13" s="112" t="s">
        <v>45</v>
      </c>
      <c r="IU13"/>
    </row>
    <row r="14" spans="1:255" s="112" customFormat="1" ht="27.75" customHeight="1">
      <c r="A14" s="128" t="s">
        <v>46</v>
      </c>
      <c r="B14" s="129">
        <v>3948</v>
      </c>
      <c r="C14" s="129">
        <v>10128</v>
      </c>
      <c r="D14" s="129">
        <v>10128</v>
      </c>
      <c r="E14" s="129">
        <f t="shared" si="1"/>
        <v>100</v>
      </c>
      <c r="F14" s="389">
        <f t="shared" si="2"/>
        <v>133.52669742913645</v>
      </c>
      <c r="G14" s="129">
        <v>7585</v>
      </c>
      <c r="H14" s="390" t="e">
        <f>D14-#REF!</f>
        <v>#REF!</v>
      </c>
      <c r="IU14"/>
    </row>
    <row r="15" spans="1:255" s="112" customFormat="1" ht="27.75" customHeight="1">
      <c r="A15" s="128" t="s">
        <v>47</v>
      </c>
      <c r="B15" s="129">
        <v>1844</v>
      </c>
      <c r="C15" s="129">
        <v>1305</v>
      </c>
      <c r="D15" s="129">
        <v>1305</v>
      </c>
      <c r="E15" s="129">
        <f t="shared" si="1"/>
        <v>100</v>
      </c>
      <c r="F15" s="389">
        <f t="shared" si="2"/>
        <v>68.46799580272823</v>
      </c>
      <c r="G15" s="129">
        <v>1906</v>
      </c>
      <c r="H15" s="390" t="e">
        <f>D15-#REF!</f>
        <v>#REF!</v>
      </c>
      <c r="IU15"/>
    </row>
    <row r="16" spans="1:255" s="112" customFormat="1" ht="27.75" customHeight="1">
      <c r="A16" s="318" t="s">
        <v>48</v>
      </c>
      <c r="B16" s="129">
        <v>39234</v>
      </c>
      <c r="C16" s="129">
        <v>56327</v>
      </c>
      <c r="D16" s="129">
        <v>56327</v>
      </c>
      <c r="E16" s="129">
        <f t="shared" si="1"/>
        <v>100</v>
      </c>
      <c r="F16" s="389">
        <f t="shared" si="2"/>
        <v>171.81771039868224</v>
      </c>
      <c r="G16" s="129">
        <v>32783</v>
      </c>
      <c r="H16" s="390" t="e">
        <f>D16-#REF!</f>
        <v>#REF!</v>
      </c>
      <c r="IU16"/>
    </row>
    <row r="17" spans="1:255" s="112" customFormat="1" ht="27.75" customHeight="1">
      <c r="A17" s="128" t="s">
        <v>49</v>
      </c>
      <c r="B17" s="129">
        <v>6024</v>
      </c>
      <c r="C17" s="129">
        <v>5047</v>
      </c>
      <c r="D17" s="129">
        <v>5047</v>
      </c>
      <c r="E17" s="129">
        <f t="shared" si="1"/>
        <v>100</v>
      </c>
      <c r="F17" s="389">
        <f t="shared" si="2"/>
        <v>90.56163646151086</v>
      </c>
      <c r="G17" s="129">
        <v>5573</v>
      </c>
      <c r="H17" s="390" t="e">
        <f>D17-#REF!</f>
        <v>#REF!</v>
      </c>
      <c r="IU17"/>
    </row>
    <row r="18" spans="1:255" s="112" customFormat="1" ht="27.75" customHeight="1">
      <c r="A18" s="128" t="s">
        <v>50</v>
      </c>
      <c r="B18" s="129">
        <v>246</v>
      </c>
      <c r="C18" s="129">
        <v>118</v>
      </c>
      <c r="D18" s="129">
        <v>118</v>
      </c>
      <c r="E18" s="129">
        <f t="shared" si="1"/>
        <v>100</v>
      </c>
      <c r="F18" s="389">
        <f t="shared" si="2"/>
        <v>30.256410256410255</v>
      </c>
      <c r="G18" s="129">
        <v>390</v>
      </c>
      <c r="H18" s="390" t="e">
        <f>D18-#REF!</f>
        <v>#REF!</v>
      </c>
      <c r="IU18"/>
    </row>
    <row r="19" spans="1:255" s="112" customFormat="1" ht="27.75" customHeight="1">
      <c r="A19" s="128" t="s">
        <v>51</v>
      </c>
      <c r="B19" s="129">
        <v>781</v>
      </c>
      <c r="C19" s="129">
        <v>2768</v>
      </c>
      <c r="D19" s="129">
        <v>2768</v>
      </c>
      <c r="E19" s="129">
        <f t="shared" si="1"/>
        <v>100</v>
      </c>
      <c r="F19" s="389">
        <f t="shared" si="2"/>
        <v>41.580291422562716</v>
      </c>
      <c r="G19" s="129">
        <v>6657</v>
      </c>
      <c r="H19" s="390" t="e">
        <f>D19-#REF!</f>
        <v>#REF!</v>
      </c>
      <c r="IU19"/>
    </row>
    <row r="20" spans="1:255" s="112" customFormat="1" ht="27.75" customHeight="1">
      <c r="A20" s="318" t="s">
        <v>52</v>
      </c>
      <c r="B20" s="129">
        <v>5</v>
      </c>
      <c r="C20" s="129">
        <v>1202</v>
      </c>
      <c r="D20" s="129">
        <v>1202</v>
      </c>
      <c r="E20" s="129">
        <f t="shared" si="1"/>
        <v>100</v>
      </c>
      <c r="F20" s="389">
        <f t="shared" si="2"/>
        <v>194.18416801292406</v>
      </c>
      <c r="G20" s="129">
        <v>619</v>
      </c>
      <c r="H20" s="390" t="e">
        <f>D20-#REF!</f>
        <v>#REF!</v>
      </c>
      <c r="IU20"/>
    </row>
    <row r="21" spans="1:255" s="112" customFormat="1" ht="27.75" customHeight="1">
      <c r="A21" s="318" t="s">
        <v>53</v>
      </c>
      <c r="B21" s="129">
        <v>189</v>
      </c>
      <c r="C21" s="129">
        <v>145</v>
      </c>
      <c r="D21" s="129">
        <v>145</v>
      </c>
      <c r="E21" s="129">
        <f t="shared" si="1"/>
        <v>100</v>
      </c>
      <c r="F21" s="389">
        <f t="shared" si="2"/>
        <v>10.104529616724738</v>
      </c>
      <c r="G21" s="129">
        <v>1435</v>
      </c>
      <c r="H21" s="390" t="e">
        <f>D21-#REF!</f>
        <v>#REF!</v>
      </c>
      <c r="IU21"/>
    </row>
    <row r="22" spans="1:255" s="112" customFormat="1" ht="27.75" customHeight="1">
      <c r="A22" s="128" t="s">
        <v>54</v>
      </c>
      <c r="B22" s="129">
        <v>10048</v>
      </c>
      <c r="C22" s="129">
        <v>1827</v>
      </c>
      <c r="D22" s="129">
        <v>1827</v>
      </c>
      <c r="E22" s="129">
        <f t="shared" si="1"/>
        <v>100</v>
      </c>
      <c r="F22" s="389">
        <f t="shared" si="2"/>
        <v>66.33986928104575</v>
      </c>
      <c r="G22" s="129">
        <v>2754</v>
      </c>
      <c r="H22" s="390" t="e">
        <f>D22-#REF!</f>
        <v>#REF!</v>
      </c>
      <c r="IU22"/>
    </row>
    <row r="23" spans="1:255" s="112" customFormat="1" ht="27.75" customHeight="1">
      <c r="A23" s="318" t="s">
        <v>55</v>
      </c>
      <c r="B23" s="129">
        <v>7650</v>
      </c>
      <c r="C23" s="129">
        <v>7398</v>
      </c>
      <c r="D23" s="129">
        <v>7398</v>
      </c>
      <c r="E23" s="129">
        <f t="shared" si="1"/>
        <v>100</v>
      </c>
      <c r="F23" s="389">
        <f t="shared" si="2"/>
        <v>93.49172248199166</v>
      </c>
      <c r="G23" s="129">
        <v>7913</v>
      </c>
      <c r="H23" s="390" t="e">
        <f>D23-#REF!</f>
        <v>#REF!</v>
      </c>
      <c r="IU23"/>
    </row>
    <row r="24" spans="1:255" s="112" customFormat="1" ht="27.75" customHeight="1">
      <c r="A24" s="318" t="s">
        <v>56</v>
      </c>
      <c r="B24" s="129">
        <v>4000</v>
      </c>
      <c r="C24" s="129"/>
      <c r="D24" s="129"/>
      <c r="E24" s="129"/>
      <c r="F24" s="389"/>
      <c r="G24" s="155"/>
      <c r="H24" s="390" t="e">
        <f>D24-#REF!</f>
        <v>#REF!</v>
      </c>
      <c r="IU24"/>
    </row>
    <row r="25" spans="1:255" s="112" customFormat="1" ht="31.5" customHeight="1">
      <c r="A25" s="318" t="s">
        <v>57</v>
      </c>
      <c r="B25" s="129">
        <v>11906</v>
      </c>
      <c r="C25" s="129">
        <v>19735</v>
      </c>
      <c r="D25" s="129">
        <v>19735</v>
      </c>
      <c r="E25" s="129">
        <f>D25/C25*100</f>
        <v>100</v>
      </c>
      <c r="F25" s="389"/>
      <c r="G25" s="391">
        <v>1</v>
      </c>
      <c r="H25" s="390" t="e">
        <f>D25-#REF!</f>
        <v>#REF!</v>
      </c>
      <c r="IU25"/>
    </row>
    <row r="26" spans="1:255" s="112" customFormat="1" ht="30" customHeight="1">
      <c r="A26" s="314" t="s">
        <v>58</v>
      </c>
      <c r="B26" s="314">
        <v>3515</v>
      </c>
      <c r="C26" s="314">
        <v>3515</v>
      </c>
      <c r="D26" s="314">
        <v>3515</v>
      </c>
      <c r="E26" s="129">
        <f>D26/C26*100</f>
        <v>100</v>
      </c>
      <c r="F26" s="389"/>
      <c r="G26" s="314">
        <v>997</v>
      </c>
      <c r="IU26"/>
    </row>
    <row r="27" spans="1:255" s="112" customFormat="1" ht="19.5" customHeight="1">
      <c r="A27" s="314"/>
      <c r="B27" s="314"/>
      <c r="C27" s="314"/>
      <c r="D27" s="314"/>
      <c r="E27" s="129"/>
      <c r="F27" s="389"/>
      <c r="G27" s="314"/>
      <c r="IU27"/>
    </row>
    <row r="28" spans="2:255" s="112" customFormat="1" ht="19.5" customHeight="1">
      <c r="B28" s="371"/>
      <c r="E28" s="392"/>
      <c r="IU28"/>
    </row>
    <row r="29" spans="2:255" s="112" customFormat="1" ht="19.5" customHeight="1">
      <c r="B29" s="371"/>
      <c r="IU29"/>
    </row>
    <row r="30" spans="2:255" s="112" customFormat="1" ht="19.5" customHeight="1">
      <c r="B30" s="371"/>
      <c r="IU30"/>
    </row>
    <row r="31" spans="2:255" s="112" customFormat="1" ht="19.5" customHeight="1">
      <c r="B31" s="371"/>
      <c r="IU31"/>
    </row>
    <row r="32" spans="2:255" s="112" customFormat="1" ht="19.5" customHeight="1">
      <c r="B32" s="371"/>
      <c r="IU32"/>
    </row>
    <row r="33" spans="2:255" s="112" customFormat="1" ht="19.5" customHeight="1">
      <c r="B33" s="371"/>
      <c r="IU33"/>
    </row>
    <row r="34" spans="2:255" s="112" customFormat="1" ht="19.5" customHeight="1">
      <c r="B34" s="371"/>
      <c r="IU34"/>
    </row>
    <row r="35" spans="2:255" s="112" customFormat="1" ht="19.5" customHeight="1">
      <c r="B35" s="371"/>
      <c r="IU35"/>
    </row>
    <row r="36" spans="2:255" s="112" customFormat="1" ht="19.5" customHeight="1">
      <c r="B36" s="371"/>
      <c r="IU36"/>
    </row>
    <row r="37" spans="2:255" s="112" customFormat="1" ht="19.5" customHeight="1">
      <c r="B37" s="371"/>
      <c r="IU37"/>
    </row>
    <row r="38" spans="2:255" s="112" customFormat="1" ht="19.5" customHeight="1">
      <c r="B38" s="371"/>
      <c r="IU38"/>
    </row>
    <row r="39" spans="2:255" s="112" customFormat="1" ht="19.5" customHeight="1">
      <c r="B39" s="371"/>
      <c r="IU39"/>
    </row>
    <row r="40" spans="2:255" s="112" customFormat="1" ht="19.5" customHeight="1">
      <c r="B40" s="371"/>
      <c r="IU40"/>
    </row>
    <row r="41" spans="2:255" s="112" customFormat="1" ht="19.5" customHeight="1">
      <c r="B41" s="371"/>
      <c r="IU41"/>
    </row>
    <row r="42" spans="2:255" s="112" customFormat="1" ht="19.5" customHeight="1">
      <c r="B42" s="371"/>
      <c r="C42" s="371"/>
      <c r="IU42"/>
    </row>
    <row r="43" spans="2:255" s="112" customFormat="1" ht="19.5" customHeight="1">
      <c r="B43" s="371"/>
      <c r="C43" s="371"/>
      <c r="IU43"/>
    </row>
    <row r="44" spans="2:255" s="112" customFormat="1" ht="19.5" customHeight="1">
      <c r="B44" s="371"/>
      <c r="C44" s="371"/>
      <c r="IU44"/>
    </row>
    <row r="45" spans="2:255" s="112" customFormat="1" ht="19.5" customHeight="1">
      <c r="B45" s="371"/>
      <c r="C45" s="371"/>
      <c r="IU45"/>
    </row>
    <row r="46" spans="2:255" s="112" customFormat="1" ht="19.5" customHeight="1">
      <c r="B46" s="371"/>
      <c r="C46" s="371"/>
      <c r="IU46"/>
    </row>
    <row r="47" spans="2:255" s="112" customFormat="1" ht="19.5" customHeight="1">
      <c r="B47" s="371"/>
      <c r="C47" s="371"/>
      <c r="IU47"/>
    </row>
    <row r="48" spans="2:255" s="112" customFormat="1" ht="19.5" customHeight="1">
      <c r="B48" s="371"/>
      <c r="C48" s="371"/>
      <c r="IU48"/>
    </row>
    <row r="49" spans="2:255" s="112" customFormat="1" ht="19.5" customHeight="1">
      <c r="B49" s="371"/>
      <c r="C49" s="371"/>
      <c r="IU49"/>
    </row>
    <row r="50" spans="2:255" s="112" customFormat="1" ht="19.5" customHeight="1">
      <c r="B50" s="371"/>
      <c r="C50" s="371"/>
      <c r="IU50"/>
    </row>
    <row r="51" spans="2:255" s="112" customFormat="1" ht="19.5" customHeight="1">
      <c r="B51" s="371"/>
      <c r="C51" s="371"/>
      <c r="IU51"/>
    </row>
    <row r="52" spans="2:255" s="112" customFormat="1" ht="19.5" customHeight="1">
      <c r="B52" s="371"/>
      <c r="C52" s="371"/>
      <c r="IU52"/>
    </row>
    <row r="53" spans="2:255" s="112" customFormat="1" ht="19.5" customHeight="1">
      <c r="B53" s="371"/>
      <c r="C53" s="371"/>
      <c r="IU53"/>
    </row>
    <row r="54" spans="2:255" s="112" customFormat="1" ht="19.5" customHeight="1">
      <c r="B54" s="371"/>
      <c r="C54" s="371"/>
      <c r="IU54"/>
    </row>
    <row r="55" spans="2:255" s="112" customFormat="1" ht="19.5" customHeight="1">
      <c r="B55" s="371"/>
      <c r="C55" s="371"/>
      <c r="IU55"/>
    </row>
    <row r="56" spans="2:255" s="112" customFormat="1" ht="19.5" customHeight="1">
      <c r="B56" s="371"/>
      <c r="C56" s="371"/>
      <c r="IU56"/>
    </row>
    <row r="57" spans="2:255" s="112" customFormat="1" ht="19.5" customHeight="1">
      <c r="B57" s="371"/>
      <c r="C57" s="371"/>
      <c r="IU57"/>
    </row>
    <row r="58" spans="2:255" s="112" customFormat="1" ht="19.5" customHeight="1">
      <c r="B58" s="371"/>
      <c r="C58" s="371"/>
      <c r="IU58"/>
    </row>
    <row r="59" spans="2:255" s="112" customFormat="1" ht="19.5" customHeight="1">
      <c r="B59" s="371"/>
      <c r="C59" s="371"/>
      <c r="IU59"/>
    </row>
    <row r="60" spans="2:255" s="112" customFormat="1" ht="19.5" customHeight="1">
      <c r="B60" s="371"/>
      <c r="C60" s="371"/>
      <c r="IU60"/>
    </row>
    <row r="61" spans="2:255" s="112" customFormat="1" ht="19.5" customHeight="1">
      <c r="B61" s="371"/>
      <c r="C61" s="371"/>
      <c r="IU61"/>
    </row>
    <row r="62" spans="2:255" s="112" customFormat="1" ht="19.5" customHeight="1">
      <c r="B62" s="371"/>
      <c r="C62" s="371"/>
      <c r="IU62"/>
    </row>
    <row r="63" spans="2:255" s="112" customFormat="1" ht="19.5" customHeight="1">
      <c r="B63" s="371"/>
      <c r="C63" s="371"/>
      <c r="IU63"/>
    </row>
    <row r="64" spans="2:255" s="112" customFormat="1" ht="19.5" customHeight="1">
      <c r="B64" s="371"/>
      <c r="C64" s="371"/>
      <c r="IU64"/>
    </row>
    <row r="65" spans="2:255" s="112" customFormat="1" ht="19.5" customHeight="1">
      <c r="B65" s="371"/>
      <c r="C65" s="371"/>
      <c r="IU65"/>
    </row>
    <row r="66" spans="2:255" s="112" customFormat="1" ht="19.5" customHeight="1">
      <c r="B66" s="371"/>
      <c r="C66" s="371"/>
      <c r="IU66"/>
    </row>
    <row r="67" spans="2:255" s="112" customFormat="1" ht="19.5" customHeight="1">
      <c r="B67" s="371"/>
      <c r="C67" s="371"/>
      <c r="IU67"/>
    </row>
    <row r="68" spans="2:255" s="112" customFormat="1" ht="19.5" customHeight="1">
      <c r="B68" s="371"/>
      <c r="C68" s="371"/>
      <c r="IU68"/>
    </row>
    <row r="69" spans="2:255" s="112" customFormat="1" ht="19.5" customHeight="1">
      <c r="B69" s="371"/>
      <c r="C69" s="371"/>
      <c r="IU69"/>
    </row>
    <row r="70" spans="2:255" s="112" customFormat="1" ht="19.5" customHeight="1">
      <c r="B70" s="371"/>
      <c r="C70" s="371"/>
      <c r="IU70"/>
    </row>
    <row r="71" spans="2:255" s="112" customFormat="1" ht="19.5" customHeight="1">
      <c r="B71" s="371"/>
      <c r="C71" s="371"/>
      <c r="IU71"/>
    </row>
    <row r="72" spans="2:255" s="112" customFormat="1" ht="19.5" customHeight="1">
      <c r="B72" s="371"/>
      <c r="C72" s="371"/>
      <c r="IU72"/>
    </row>
    <row r="73" spans="2:255" s="112" customFormat="1" ht="19.5" customHeight="1">
      <c r="B73" s="371"/>
      <c r="C73" s="371"/>
      <c r="IU73"/>
    </row>
    <row r="74" spans="2:255" s="112" customFormat="1" ht="19.5" customHeight="1">
      <c r="B74" s="371"/>
      <c r="C74" s="371"/>
      <c r="IU74"/>
    </row>
    <row r="75" spans="2:255" s="112" customFormat="1" ht="19.5" customHeight="1">
      <c r="B75" s="371"/>
      <c r="C75" s="371"/>
      <c r="IU75"/>
    </row>
    <row r="76" spans="2:255" s="112" customFormat="1" ht="19.5" customHeight="1">
      <c r="B76" s="371"/>
      <c r="C76" s="371"/>
      <c r="IU76"/>
    </row>
    <row r="77" spans="2:255" s="112" customFormat="1" ht="19.5" customHeight="1">
      <c r="B77" s="371"/>
      <c r="C77" s="371"/>
      <c r="IU77"/>
    </row>
    <row r="78" spans="2:255" s="112" customFormat="1" ht="19.5" customHeight="1">
      <c r="B78" s="371"/>
      <c r="C78" s="371"/>
      <c r="IU78"/>
    </row>
    <row r="79" spans="2:255" s="112" customFormat="1" ht="19.5" customHeight="1">
      <c r="B79" s="371"/>
      <c r="C79" s="371"/>
      <c r="IU79"/>
    </row>
    <row r="80" spans="2:255" s="112" customFormat="1" ht="19.5" customHeight="1">
      <c r="B80" s="371"/>
      <c r="C80" s="371"/>
      <c r="IU80"/>
    </row>
    <row r="81" spans="2:255" s="112" customFormat="1" ht="19.5" customHeight="1">
      <c r="B81" s="371"/>
      <c r="C81" s="371"/>
      <c r="IU81"/>
    </row>
    <row r="82" spans="2:255" s="112" customFormat="1" ht="19.5" customHeight="1">
      <c r="B82" s="371"/>
      <c r="C82" s="371"/>
      <c r="IU82"/>
    </row>
    <row r="83" spans="2:255" s="112" customFormat="1" ht="19.5" customHeight="1">
      <c r="B83" s="371"/>
      <c r="C83" s="371"/>
      <c r="IU83"/>
    </row>
    <row r="84" spans="2:255" s="112" customFormat="1" ht="19.5" customHeight="1">
      <c r="B84" s="371"/>
      <c r="C84" s="371"/>
      <c r="IU84"/>
    </row>
    <row r="85" spans="2:255" s="112" customFormat="1" ht="19.5" customHeight="1">
      <c r="B85" s="371"/>
      <c r="C85" s="371"/>
      <c r="IU85"/>
    </row>
    <row r="86" spans="2:255" s="112" customFormat="1" ht="19.5" customHeight="1">
      <c r="B86" s="371"/>
      <c r="C86" s="371"/>
      <c r="IU86"/>
    </row>
    <row r="87" spans="2:255" s="112" customFormat="1" ht="19.5" customHeight="1">
      <c r="B87" s="371"/>
      <c r="C87" s="371"/>
      <c r="IU87"/>
    </row>
    <row r="88" spans="2:255" s="112" customFormat="1" ht="19.5" customHeight="1">
      <c r="B88" s="371"/>
      <c r="C88" s="371"/>
      <c r="IU88"/>
    </row>
    <row r="89" spans="2:255" s="112" customFormat="1" ht="19.5" customHeight="1">
      <c r="B89" s="371"/>
      <c r="C89" s="371"/>
      <c r="IU89"/>
    </row>
    <row r="90" spans="2:255" s="112" customFormat="1" ht="19.5" customHeight="1">
      <c r="B90" s="371"/>
      <c r="C90" s="371"/>
      <c r="IU90"/>
    </row>
    <row r="91" spans="2:255" s="112" customFormat="1" ht="19.5" customHeight="1">
      <c r="B91" s="371"/>
      <c r="C91" s="371"/>
      <c r="IU91"/>
    </row>
    <row r="92" spans="2:255" s="112" customFormat="1" ht="19.5" customHeight="1">
      <c r="B92" s="371"/>
      <c r="C92" s="371"/>
      <c r="IU92"/>
    </row>
    <row r="93" spans="2:255" s="112" customFormat="1" ht="19.5" customHeight="1">
      <c r="B93" s="371"/>
      <c r="C93" s="371"/>
      <c r="IU93"/>
    </row>
    <row r="94" spans="2:255" s="112" customFormat="1" ht="19.5" customHeight="1">
      <c r="B94" s="371"/>
      <c r="C94" s="371"/>
      <c r="IU94"/>
    </row>
    <row r="95" spans="2:255" s="112" customFormat="1" ht="19.5" customHeight="1">
      <c r="B95" s="371"/>
      <c r="C95" s="371"/>
      <c r="IU95"/>
    </row>
    <row r="96" spans="2:255" s="112" customFormat="1" ht="19.5" customHeight="1">
      <c r="B96" s="371"/>
      <c r="C96" s="371"/>
      <c r="IU96"/>
    </row>
    <row r="97" spans="2:255" s="112" customFormat="1" ht="19.5" customHeight="1">
      <c r="B97" s="371"/>
      <c r="C97" s="371"/>
      <c r="IU97"/>
    </row>
    <row r="98" spans="2:255" s="112" customFormat="1" ht="19.5" customHeight="1">
      <c r="B98" s="371"/>
      <c r="C98" s="371"/>
      <c r="IU98"/>
    </row>
    <row r="99" spans="2:255" s="112" customFormat="1" ht="19.5" customHeight="1">
      <c r="B99" s="371"/>
      <c r="C99" s="371"/>
      <c r="IU99"/>
    </row>
    <row r="100" spans="2:255" s="112" customFormat="1" ht="19.5" customHeight="1">
      <c r="B100" s="371"/>
      <c r="C100" s="371"/>
      <c r="IU100"/>
    </row>
    <row r="101" spans="2:255" s="112" customFormat="1" ht="19.5" customHeight="1">
      <c r="B101" s="371"/>
      <c r="C101" s="371"/>
      <c r="IU101"/>
    </row>
    <row r="102" spans="2:255" s="112" customFormat="1" ht="19.5" customHeight="1">
      <c r="B102" s="371"/>
      <c r="C102" s="371"/>
      <c r="IU102"/>
    </row>
    <row r="103" spans="2:255" s="112" customFormat="1" ht="19.5" customHeight="1">
      <c r="B103" s="371"/>
      <c r="C103" s="371"/>
      <c r="IU103"/>
    </row>
    <row r="104" spans="2:255" s="112" customFormat="1" ht="19.5" customHeight="1">
      <c r="B104" s="371"/>
      <c r="C104" s="371"/>
      <c r="IU104"/>
    </row>
    <row r="105" spans="2:255" s="112" customFormat="1" ht="19.5" customHeight="1">
      <c r="B105" s="371"/>
      <c r="C105" s="371"/>
      <c r="IU105"/>
    </row>
  </sheetData>
  <sheetProtection/>
  <mergeCells count="10">
    <mergeCell ref="A2:G2"/>
    <mergeCell ref="E3:G3"/>
    <mergeCell ref="A4:A5"/>
    <mergeCell ref="B4:B5"/>
    <mergeCell ref="C4:C5"/>
    <mergeCell ref="D4:D5"/>
    <mergeCell ref="E4:E5"/>
    <mergeCell ref="F4:F5"/>
    <mergeCell ref="G4:G5"/>
    <mergeCell ref="H5:H6"/>
  </mergeCells>
  <printOptions horizontalCentered="1"/>
  <pageMargins left="0.59" right="0.59" top="0.7900000000000001" bottom="0.59" header="0.51" footer="0.51"/>
  <pageSetup fitToHeight="0" fitToWidth="1" horizontalDpi="600" verticalDpi="600" orientation="portrait" paperSize="9" scale="8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A5" sqref="A1:IV65536"/>
    </sheetView>
  </sheetViews>
  <sheetFormatPr defaultColWidth="13.375" defaultRowHeight="32.25" customHeight="1"/>
  <cols>
    <col min="1" max="1" width="40.625" style="180" customWidth="1"/>
    <col min="2" max="2" width="31.625" style="180" customWidth="1"/>
    <col min="3" max="251" width="13.375" style="180" customWidth="1"/>
  </cols>
  <sheetData>
    <row r="1" spans="1:256" s="180" customFormat="1" ht="32.25" customHeight="1">
      <c r="A1" s="184" t="s">
        <v>1236</v>
      </c>
      <c r="B1"/>
      <c r="IR1"/>
      <c r="IS1"/>
      <c r="IT1"/>
      <c r="IU1"/>
      <c r="IV1"/>
    </row>
    <row r="2" spans="1:2" s="181" customFormat="1" ht="46.5" customHeight="1">
      <c r="A2" s="193" t="s">
        <v>1646</v>
      </c>
      <c r="B2" s="193"/>
    </row>
    <row r="3" spans="1:256" s="180" customFormat="1" ht="32.25" customHeight="1">
      <c r="A3" s="186"/>
      <c r="B3" s="187" t="s">
        <v>61</v>
      </c>
      <c r="IR3"/>
      <c r="IS3"/>
      <c r="IT3"/>
      <c r="IU3"/>
      <c r="IV3"/>
    </row>
    <row r="4" spans="1:2" s="182" customFormat="1" ht="36" customHeight="1">
      <c r="A4" s="188" t="s">
        <v>3</v>
      </c>
      <c r="B4" s="189" t="s">
        <v>5</v>
      </c>
    </row>
    <row r="5" spans="1:2" s="182" customFormat="1" ht="32.25" customHeight="1">
      <c r="A5" s="190" t="s">
        <v>1647</v>
      </c>
      <c r="B5" s="194">
        <v>174200</v>
      </c>
    </row>
    <row r="6" spans="1:2" s="183" customFormat="1" ht="32.25" customHeight="1">
      <c r="A6" s="190" t="s">
        <v>1648</v>
      </c>
      <c r="B6" s="195">
        <v>164200</v>
      </c>
    </row>
    <row r="7" spans="1:2" s="183" customFormat="1" ht="32.25" customHeight="1">
      <c r="A7" s="190" t="s">
        <v>1649</v>
      </c>
      <c r="B7" s="195">
        <v>64645</v>
      </c>
    </row>
    <row r="8" spans="1:2" s="183" customFormat="1" ht="32.25" customHeight="1">
      <c r="A8" s="190" t="s">
        <v>1650</v>
      </c>
      <c r="B8" s="195">
        <v>131800</v>
      </c>
    </row>
    <row r="9" spans="1:2" s="183" customFormat="1" ht="32.25" customHeight="1">
      <c r="A9" s="190" t="s">
        <v>1651</v>
      </c>
      <c r="B9" s="195">
        <v>97000</v>
      </c>
    </row>
    <row r="10" spans="1:2" s="183" customFormat="1" ht="32.25" customHeight="1">
      <c r="A10" s="192"/>
      <c r="B10" s="192"/>
    </row>
    <row r="11" s="183" customFormat="1" ht="32.25" customHeight="1"/>
    <row r="12" s="183" customFormat="1" ht="32.25" customHeight="1"/>
  </sheetData>
  <sheetProtection/>
  <mergeCells count="2">
    <mergeCell ref="A2:B2"/>
    <mergeCell ref="A10:B10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A5" sqref="A1:IV65536"/>
    </sheetView>
  </sheetViews>
  <sheetFormatPr defaultColWidth="13.375" defaultRowHeight="32.25" customHeight="1"/>
  <cols>
    <col min="1" max="1" width="41.50390625" style="180" customWidth="1"/>
    <col min="2" max="2" width="35.25390625" style="180" customWidth="1"/>
    <col min="3" max="251" width="13.375" style="180" customWidth="1"/>
  </cols>
  <sheetData>
    <row r="1" spans="1:256" s="180" customFormat="1" ht="32.25" customHeight="1">
      <c r="A1" s="184" t="s">
        <v>1454</v>
      </c>
      <c r="B1"/>
      <c r="IR1"/>
      <c r="IS1"/>
      <c r="IT1"/>
      <c r="IU1"/>
      <c r="IV1"/>
    </row>
    <row r="2" spans="1:2" s="181" customFormat="1" ht="46.5" customHeight="1">
      <c r="A2" s="185" t="s">
        <v>1652</v>
      </c>
      <c r="B2" s="185"/>
    </row>
    <row r="3" spans="1:256" s="180" customFormat="1" ht="32.25" customHeight="1">
      <c r="A3" s="186"/>
      <c r="B3" s="187" t="s">
        <v>61</v>
      </c>
      <c r="IR3"/>
      <c r="IS3"/>
      <c r="IT3"/>
      <c r="IU3"/>
      <c r="IV3"/>
    </row>
    <row r="4" spans="1:2" s="182" customFormat="1" ht="36" customHeight="1">
      <c r="A4" s="188" t="s">
        <v>3</v>
      </c>
      <c r="B4" s="189" t="s">
        <v>5</v>
      </c>
    </row>
    <row r="5" spans="1:2" s="182" customFormat="1" ht="32.25" customHeight="1">
      <c r="A5" s="190" t="s">
        <v>1653</v>
      </c>
      <c r="B5" s="191">
        <v>64000</v>
      </c>
    </row>
    <row r="6" spans="1:2" s="183" customFormat="1" ht="32.25" customHeight="1">
      <c r="A6" s="190" t="s">
        <v>1654</v>
      </c>
      <c r="B6" s="191">
        <v>62424</v>
      </c>
    </row>
    <row r="7" spans="1:2" s="183" customFormat="1" ht="32.25" customHeight="1">
      <c r="A7" s="190" t="s">
        <v>1655</v>
      </c>
      <c r="B7" s="191">
        <v>29700</v>
      </c>
    </row>
    <row r="8" spans="1:2" s="183" customFormat="1" ht="32.25" customHeight="1">
      <c r="A8" s="190" t="s">
        <v>1656</v>
      </c>
      <c r="B8" s="191">
        <v>29700</v>
      </c>
    </row>
    <row r="9" spans="1:2" s="183" customFormat="1" ht="32.25" customHeight="1">
      <c r="A9" s="190" t="s">
        <v>1657</v>
      </c>
      <c r="B9" s="191">
        <v>62424</v>
      </c>
    </row>
    <row r="10" spans="1:2" s="183" customFormat="1" ht="32.25" customHeight="1">
      <c r="A10" s="192"/>
      <c r="B10" s="192"/>
    </row>
    <row r="11" s="183" customFormat="1" ht="32.25" customHeight="1"/>
    <row r="12" s="183" customFormat="1" ht="32.25" customHeight="1"/>
  </sheetData>
  <sheetProtection/>
  <mergeCells count="2">
    <mergeCell ref="A2:B2"/>
    <mergeCell ref="A10:B10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5" sqref="A1:IV65536"/>
    </sheetView>
  </sheetViews>
  <sheetFormatPr defaultColWidth="9.00390625" defaultRowHeight="21" customHeight="1"/>
  <cols>
    <col min="1" max="1" width="42.00390625" style="165" customWidth="1"/>
    <col min="2" max="2" width="30.375" style="169" customWidth="1"/>
    <col min="3" max="255" width="9.00390625" style="165" customWidth="1"/>
  </cols>
  <sheetData>
    <row r="1" spans="1:2" s="165" customFormat="1" ht="21" customHeight="1">
      <c r="A1" s="170" t="s">
        <v>1658</v>
      </c>
      <c r="B1" s="169"/>
    </row>
    <row r="2" spans="1:2" s="166" customFormat="1" ht="50.25" customHeight="1">
      <c r="A2" s="171" t="s">
        <v>1659</v>
      </c>
      <c r="B2" s="171"/>
    </row>
    <row r="3" spans="2:7" s="167" customFormat="1" ht="18" customHeight="1">
      <c r="B3" s="172"/>
      <c r="C3" s="173"/>
      <c r="D3" s="174"/>
      <c r="E3" s="174"/>
      <c r="F3" s="173"/>
      <c r="G3" s="173"/>
    </row>
    <row r="4" spans="1:2" s="168" customFormat="1" ht="43.5" customHeight="1">
      <c r="A4" s="175" t="s">
        <v>1481</v>
      </c>
      <c r="B4" s="176" t="s">
        <v>1660</v>
      </c>
    </row>
    <row r="5" spans="1:2" s="168" customFormat="1" ht="43.5" customHeight="1">
      <c r="A5" s="175" t="s">
        <v>1456</v>
      </c>
      <c r="B5" s="176">
        <f>SUM(B6:B15)</f>
        <v>5144</v>
      </c>
    </row>
    <row r="6" spans="1:5" ht="33" customHeight="1">
      <c r="A6" s="177" t="s">
        <v>1661</v>
      </c>
      <c r="B6" s="178"/>
      <c r="C6" s="168"/>
      <c r="D6" s="168"/>
      <c r="E6" s="168"/>
    </row>
    <row r="7" spans="1:5" ht="33" customHeight="1">
      <c r="A7" s="177" t="s">
        <v>1662</v>
      </c>
      <c r="B7" s="178">
        <v>6</v>
      </c>
      <c r="C7" s="168"/>
      <c r="D7" s="168"/>
      <c r="E7" s="168"/>
    </row>
    <row r="8" spans="1:5" ht="33" customHeight="1">
      <c r="A8" s="177" t="s">
        <v>1663</v>
      </c>
      <c r="B8" s="178"/>
      <c r="C8" s="168"/>
      <c r="D8" s="168"/>
      <c r="E8" s="168"/>
    </row>
    <row r="9" spans="1:5" ht="33" customHeight="1">
      <c r="A9" s="177" t="s">
        <v>1664</v>
      </c>
      <c r="B9" s="178"/>
      <c r="C9" s="168"/>
      <c r="D9" s="168"/>
      <c r="E9" s="168"/>
    </row>
    <row r="10" spans="1:5" ht="33" customHeight="1">
      <c r="A10" s="177" t="s">
        <v>1665</v>
      </c>
      <c r="B10" s="178">
        <v>5021</v>
      </c>
      <c r="C10" s="168"/>
      <c r="D10" s="168"/>
      <c r="E10" s="168"/>
    </row>
    <row r="11" spans="1:5" ht="33" customHeight="1">
      <c r="A11" s="177" t="s">
        <v>1666</v>
      </c>
      <c r="B11" s="178"/>
      <c r="C11" s="168"/>
      <c r="D11" s="168"/>
      <c r="E11" s="168"/>
    </row>
    <row r="12" spans="1:5" ht="33" customHeight="1">
      <c r="A12" s="177" t="s">
        <v>1667</v>
      </c>
      <c r="B12" s="178"/>
      <c r="C12" s="168"/>
      <c r="D12" s="168"/>
      <c r="E12" s="168"/>
    </row>
    <row r="13" spans="1:5" ht="33" customHeight="1">
      <c r="A13" s="177" t="s">
        <v>1668</v>
      </c>
      <c r="B13" s="178"/>
      <c r="C13" s="168"/>
      <c r="D13" s="168"/>
      <c r="E13" s="168"/>
    </row>
    <row r="14" spans="1:5" ht="33" customHeight="1">
      <c r="A14" s="177" t="s">
        <v>1669</v>
      </c>
      <c r="B14" s="178"/>
      <c r="C14" s="168"/>
      <c r="D14" s="168"/>
      <c r="E14" s="168"/>
    </row>
    <row r="15" spans="1:2" ht="33" customHeight="1">
      <c r="A15" s="179" t="s">
        <v>1670</v>
      </c>
      <c r="B15" s="31">
        <v>117</v>
      </c>
    </row>
  </sheetData>
  <sheetProtection/>
  <mergeCells count="2">
    <mergeCell ref="A2:B2"/>
    <mergeCell ref="D3:E3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A5" sqref="A1:IV65536"/>
    </sheetView>
  </sheetViews>
  <sheetFormatPr defaultColWidth="9.00390625" defaultRowHeight="14.25"/>
  <cols>
    <col min="1" max="1" width="40.125" style="142" customWidth="1"/>
    <col min="2" max="2" width="19.125" style="143" customWidth="1"/>
    <col min="3" max="3" width="18.75390625" style="144" customWidth="1"/>
  </cols>
  <sheetData>
    <row r="1" ht="20.25">
      <c r="A1" s="145" t="s">
        <v>1454</v>
      </c>
    </row>
    <row r="2" spans="1:3" ht="18.75">
      <c r="A2" s="146" t="s">
        <v>1671</v>
      </c>
      <c r="B2" s="146"/>
      <c r="C2" s="146"/>
    </row>
    <row r="3" spans="1:3" ht="14.25">
      <c r="A3" s="147" t="s">
        <v>2</v>
      </c>
      <c r="B3" s="147"/>
      <c r="C3" s="147"/>
    </row>
    <row r="4" spans="1:3" ht="28.5">
      <c r="A4" s="148" t="s">
        <v>1481</v>
      </c>
      <c r="B4" s="149" t="s">
        <v>1672</v>
      </c>
      <c r="C4" s="149" t="s">
        <v>1673</v>
      </c>
    </row>
    <row r="5" spans="1:3" ht="14.25">
      <c r="A5" s="150" t="s">
        <v>1674</v>
      </c>
      <c r="B5" s="151">
        <f>B6+B12+B29</f>
        <v>57723</v>
      </c>
      <c r="C5" s="151">
        <f>C6+C12</f>
        <v>1645</v>
      </c>
    </row>
    <row r="6" spans="1:3" ht="14.25">
      <c r="A6" s="152" t="s">
        <v>1675</v>
      </c>
      <c r="B6" s="151">
        <f>SUM(B7:B11)</f>
        <v>2683</v>
      </c>
      <c r="C6" s="151">
        <f>SUM(C7:C11)</f>
        <v>415</v>
      </c>
    </row>
    <row r="7" spans="1:3" ht="14.25">
      <c r="A7" s="153" t="s">
        <v>1676</v>
      </c>
      <c r="B7" s="154">
        <v>988</v>
      </c>
      <c r="C7" s="155">
        <v>92</v>
      </c>
    </row>
    <row r="8" spans="1:3" ht="14.25">
      <c r="A8" s="153" t="s">
        <v>1677</v>
      </c>
      <c r="B8" s="154">
        <v>0</v>
      </c>
      <c r="C8" s="155">
        <v>0</v>
      </c>
    </row>
    <row r="9" spans="1:3" ht="14.25">
      <c r="A9" s="153" t="s">
        <v>1678</v>
      </c>
      <c r="B9" s="154">
        <v>300</v>
      </c>
      <c r="C9" s="155"/>
    </row>
    <row r="10" spans="1:3" ht="14.25">
      <c r="A10" s="153" t="s">
        <v>1679</v>
      </c>
      <c r="B10" s="154">
        <v>628</v>
      </c>
      <c r="C10" s="155">
        <v>323</v>
      </c>
    </row>
    <row r="11" spans="1:3" ht="14.25">
      <c r="A11" s="153" t="s">
        <v>1680</v>
      </c>
      <c r="B11" s="154">
        <v>767</v>
      </c>
      <c r="C11" s="155"/>
    </row>
    <row r="12" spans="1:3" ht="14.25">
      <c r="A12" s="156" t="s">
        <v>1681</v>
      </c>
      <c r="B12" s="151">
        <f>SUM(B13:B28)</f>
        <v>19617</v>
      </c>
      <c r="C12" s="151">
        <f>SUM(C13:C28)</f>
        <v>1230</v>
      </c>
    </row>
    <row r="13" spans="1:3" ht="14.25">
      <c r="A13" s="157" t="s">
        <v>1682</v>
      </c>
      <c r="B13" s="155">
        <v>2045</v>
      </c>
      <c r="C13" s="155">
        <v>433</v>
      </c>
    </row>
    <row r="14" spans="1:3" ht="14.25">
      <c r="A14" s="157" t="s">
        <v>1683</v>
      </c>
      <c r="B14" s="155">
        <v>10745</v>
      </c>
      <c r="C14" s="155">
        <v>401</v>
      </c>
    </row>
    <row r="15" spans="1:3" ht="14.25">
      <c r="A15" s="157" t="s">
        <v>1684</v>
      </c>
      <c r="B15" s="155"/>
      <c r="C15" s="155"/>
    </row>
    <row r="16" spans="1:3" ht="14.25">
      <c r="A16" s="158" t="s">
        <v>1685</v>
      </c>
      <c r="B16" s="155">
        <v>230</v>
      </c>
      <c r="C16" s="155"/>
    </row>
    <row r="17" spans="1:3" ht="14.25">
      <c r="A17" s="158" t="s">
        <v>1686</v>
      </c>
      <c r="B17" s="155">
        <v>898</v>
      </c>
      <c r="C17" s="155"/>
    </row>
    <row r="18" spans="1:3" ht="14.25">
      <c r="A18" s="158" t="s">
        <v>1687</v>
      </c>
      <c r="B18" s="155">
        <v>1410</v>
      </c>
      <c r="C18" s="155"/>
    </row>
    <row r="19" spans="1:3" ht="14.25">
      <c r="A19" s="158" t="s">
        <v>1688</v>
      </c>
      <c r="B19" s="155">
        <v>3275</v>
      </c>
      <c r="C19" s="155"/>
    </row>
    <row r="20" spans="1:3" ht="14.25">
      <c r="A20" s="159" t="s">
        <v>1689</v>
      </c>
      <c r="B20" s="155"/>
      <c r="C20" s="155"/>
    </row>
    <row r="21" spans="1:3" ht="14.25">
      <c r="A21" s="158" t="s">
        <v>1690</v>
      </c>
      <c r="B21" s="155"/>
      <c r="C21" s="155"/>
    </row>
    <row r="22" spans="1:3" ht="14.25">
      <c r="A22" s="158" t="s">
        <v>1691</v>
      </c>
      <c r="B22" s="155"/>
      <c r="C22" s="155"/>
    </row>
    <row r="23" spans="1:3" ht="14.25">
      <c r="A23" s="157" t="s">
        <v>1692</v>
      </c>
      <c r="B23" s="155"/>
      <c r="C23" s="155"/>
    </row>
    <row r="24" spans="1:3" ht="14.25">
      <c r="A24" s="158" t="s">
        <v>1693</v>
      </c>
      <c r="B24" s="155">
        <v>797</v>
      </c>
      <c r="C24" s="155">
        <v>396</v>
      </c>
    </row>
    <row r="25" spans="1:3" ht="14.25">
      <c r="A25" s="158" t="s">
        <v>1694</v>
      </c>
      <c r="B25" s="155"/>
      <c r="C25" s="155"/>
    </row>
    <row r="26" spans="1:3" ht="14.25">
      <c r="A26" s="157" t="s">
        <v>1695</v>
      </c>
      <c r="B26" s="155"/>
      <c r="C26" s="155"/>
    </row>
    <row r="27" spans="1:3" ht="14.25">
      <c r="A27" s="157" t="s">
        <v>1696</v>
      </c>
      <c r="B27" s="155">
        <v>217</v>
      </c>
      <c r="C27" s="155"/>
    </row>
    <row r="28" spans="1:3" ht="14.25">
      <c r="A28" s="157" t="s">
        <v>1697</v>
      </c>
      <c r="B28" s="155"/>
      <c r="C28" s="155"/>
    </row>
    <row r="29" spans="1:3" ht="14.25">
      <c r="A29" s="160" t="s">
        <v>1698</v>
      </c>
      <c r="B29" s="151">
        <v>35423</v>
      </c>
      <c r="C29" s="151"/>
    </row>
    <row r="30" spans="1:3" ht="14.25">
      <c r="A30" s="161" t="s">
        <v>1699</v>
      </c>
      <c r="B30" s="151">
        <v>2527</v>
      </c>
      <c r="C30" s="151"/>
    </row>
    <row r="31" spans="1:3" ht="14.25">
      <c r="A31" s="159" t="s">
        <v>1700</v>
      </c>
      <c r="B31" s="155">
        <v>1</v>
      </c>
      <c r="C31" s="155"/>
    </row>
    <row r="32" spans="1:3" ht="14.25">
      <c r="A32" s="159" t="s">
        <v>1701</v>
      </c>
      <c r="B32" s="155">
        <v>7</v>
      </c>
      <c r="C32" s="155"/>
    </row>
    <row r="33" spans="1:3" ht="14.25">
      <c r="A33" s="159" t="s">
        <v>1702</v>
      </c>
      <c r="B33" s="155">
        <v>2500</v>
      </c>
      <c r="C33" s="155"/>
    </row>
    <row r="34" spans="1:3" ht="14.25">
      <c r="A34" s="159" t="s">
        <v>1703</v>
      </c>
      <c r="B34" s="155">
        <v>16</v>
      </c>
      <c r="C34" s="155"/>
    </row>
    <row r="35" spans="1:3" ht="14.25">
      <c r="A35" s="159" t="s">
        <v>1704</v>
      </c>
      <c r="B35" s="155">
        <v>3</v>
      </c>
      <c r="C35" s="155"/>
    </row>
    <row r="36" spans="1:3" ht="14.25">
      <c r="A36" s="161" t="s">
        <v>1705</v>
      </c>
      <c r="B36" s="151">
        <v>0</v>
      </c>
      <c r="C36" s="151"/>
    </row>
    <row r="37" spans="1:3" ht="14.25">
      <c r="A37" s="161" t="s">
        <v>1706</v>
      </c>
      <c r="B37" s="151">
        <v>0</v>
      </c>
      <c r="C37" s="151"/>
    </row>
    <row r="38" spans="1:3" ht="14.25">
      <c r="A38" s="161" t="s">
        <v>1707</v>
      </c>
      <c r="B38" s="151">
        <v>511</v>
      </c>
      <c r="C38" s="151"/>
    </row>
    <row r="39" spans="1:3" ht="14.25">
      <c r="A39" s="161" t="s">
        <v>1708</v>
      </c>
      <c r="B39" s="151">
        <v>16219</v>
      </c>
      <c r="C39" s="151"/>
    </row>
    <row r="40" spans="1:3" ht="14.25">
      <c r="A40" s="158" t="s">
        <v>399</v>
      </c>
      <c r="B40" s="155">
        <v>489</v>
      </c>
      <c r="C40" s="155"/>
    </row>
    <row r="41" spans="1:3" ht="14.25">
      <c r="A41" s="158" t="s">
        <v>404</v>
      </c>
      <c r="B41" s="155">
        <v>1477</v>
      </c>
      <c r="C41" s="155"/>
    </row>
    <row r="42" spans="1:3" ht="14.25">
      <c r="A42" s="158" t="s">
        <v>1709</v>
      </c>
      <c r="B42" s="155">
        <v>14253</v>
      </c>
      <c r="C42" s="155"/>
    </row>
    <row r="43" spans="1:3" ht="14.25">
      <c r="A43" s="161" t="s">
        <v>1710</v>
      </c>
      <c r="B43" s="151">
        <v>238</v>
      </c>
      <c r="C43" s="151"/>
    </row>
    <row r="44" spans="1:3" ht="14.25">
      <c r="A44" s="158" t="s">
        <v>436</v>
      </c>
      <c r="B44" s="155">
        <v>9</v>
      </c>
      <c r="C44" s="155"/>
    </row>
    <row r="45" spans="1:3" ht="14.25">
      <c r="A45" s="158" t="s">
        <v>447</v>
      </c>
      <c r="B45" s="155">
        <v>1</v>
      </c>
      <c r="C45" s="155"/>
    </row>
    <row r="46" spans="1:3" ht="14.25">
      <c r="A46" s="158" t="s">
        <v>1711</v>
      </c>
      <c r="B46" s="155">
        <v>228</v>
      </c>
      <c r="C46" s="155"/>
    </row>
    <row r="47" spans="1:3" ht="14.25">
      <c r="A47" s="161" t="s">
        <v>1275</v>
      </c>
      <c r="B47" s="151">
        <v>1593</v>
      </c>
      <c r="C47" s="151"/>
    </row>
    <row r="48" spans="1:3" ht="14.25">
      <c r="A48" s="158" t="s">
        <v>1712</v>
      </c>
      <c r="B48" s="155">
        <v>155</v>
      </c>
      <c r="C48" s="155"/>
    </row>
    <row r="49" spans="1:3" ht="14.25">
      <c r="A49" s="158" t="s">
        <v>501</v>
      </c>
      <c r="B49" s="155">
        <v>103</v>
      </c>
      <c r="C49" s="155"/>
    </row>
    <row r="50" spans="1:3" ht="14.25">
      <c r="A50" s="158" t="s">
        <v>505</v>
      </c>
      <c r="B50" s="155">
        <v>370</v>
      </c>
      <c r="C50" s="155"/>
    </row>
    <row r="51" spans="1:3" ht="14.25">
      <c r="A51" s="162" t="s">
        <v>515</v>
      </c>
      <c r="B51" s="155">
        <v>519</v>
      </c>
      <c r="C51" s="155"/>
    </row>
    <row r="52" spans="1:3" ht="14.25">
      <c r="A52" s="158" t="s">
        <v>523</v>
      </c>
      <c r="B52" s="155">
        <v>117</v>
      </c>
      <c r="C52" s="155"/>
    </row>
    <row r="53" spans="1:3" ht="14.25">
      <c r="A53" s="158" t="s">
        <v>529</v>
      </c>
      <c r="B53" s="155">
        <v>1</v>
      </c>
      <c r="C53" s="155"/>
    </row>
    <row r="54" spans="1:3" ht="14.25">
      <c r="A54" s="158" t="s">
        <v>536</v>
      </c>
      <c r="B54" s="155">
        <v>30</v>
      </c>
      <c r="C54" s="155"/>
    </row>
    <row r="55" spans="1:3" ht="14.25">
      <c r="A55" s="158" t="s">
        <v>549</v>
      </c>
      <c r="B55" s="155">
        <v>197</v>
      </c>
      <c r="C55" s="155"/>
    </row>
    <row r="56" spans="1:3" ht="14.25">
      <c r="A56" s="158" t="s">
        <v>561</v>
      </c>
      <c r="B56" s="155">
        <v>3</v>
      </c>
      <c r="C56" s="155"/>
    </row>
    <row r="57" spans="1:3" ht="14.25">
      <c r="A57" s="158" t="s">
        <v>564</v>
      </c>
      <c r="B57" s="155">
        <v>98</v>
      </c>
      <c r="C57" s="155"/>
    </row>
    <row r="58" spans="1:3" ht="14.25">
      <c r="A58" s="161" t="s">
        <v>1713</v>
      </c>
      <c r="B58" s="151">
        <v>1225</v>
      </c>
      <c r="C58" s="151"/>
    </row>
    <row r="59" spans="1:3" ht="14.25">
      <c r="A59" s="158" t="s">
        <v>1714</v>
      </c>
      <c r="B59" s="155">
        <v>508</v>
      </c>
      <c r="C59" s="155"/>
    </row>
    <row r="60" spans="1:3" ht="14.25">
      <c r="A60" s="158" t="s">
        <v>1715</v>
      </c>
      <c r="B60" s="155">
        <v>147</v>
      </c>
      <c r="C60" s="155"/>
    </row>
    <row r="61" spans="1:3" ht="14.25">
      <c r="A61" s="158" t="s">
        <v>591</v>
      </c>
      <c r="B61" s="155">
        <v>53</v>
      </c>
      <c r="C61" s="155"/>
    </row>
    <row r="62" spans="1:3" ht="14.25">
      <c r="A62" s="158" t="s">
        <v>635</v>
      </c>
      <c r="B62" s="155">
        <v>20</v>
      </c>
      <c r="C62" s="155"/>
    </row>
    <row r="63" spans="1:3" ht="14.25">
      <c r="A63" s="158" t="s">
        <v>631</v>
      </c>
      <c r="B63" s="155">
        <v>28</v>
      </c>
      <c r="C63" s="155"/>
    </row>
    <row r="64" spans="1:3" ht="14.25">
      <c r="A64" s="158" t="s">
        <v>625</v>
      </c>
      <c r="B64" s="155">
        <v>469</v>
      </c>
      <c r="C64" s="155"/>
    </row>
    <row r="65" spans="1:3" ht="14.25">
      <c r="A65" s="161" t="s">
        <v>1716</v>
      </c>
      <c r="B65" s="151">
        <v>442</v>
      </c>
      <c r="C65" s="151"/>
    </row>
    <row r="66" spans="1:3" ht="14.25">
      <c r="A66" s="158" t="s">
        <v>650</v>
      </c>
      <c r="B66" s="155">
        <v>335</v>
      </c>
      <c r="C66" s="155"/>
    </row>
    <row r="67" spans="1:3" ht="14.25">
      <c r="A67" s="158" t="s">
        <v>658</v>
      </c>
      <c r="B67" s="155">
        <v>3</v>
      </c>
      <c r="C67" s="155"/>
    </row>
    <row r="68" spans="1:3" ht="14.25">
      <c r="A68" s="158" t="s">
        <v>671</v>
      </c>
      <c r="B68" s="155">
        <v>58</v>
      </c>
      <c r="C68" s="155"/>
    </row>
    <row r="69" spans="1:3" ht="14.25">
      <c r="A69" s="158" t="s">
        <v>1717</v>
      </c>
      <c r="B69" s="155">
        <v>46</v>
      </c>
      <c r="C69" s="155"/>
    </row>
    <row r="70" spans="1:3" ht="14.25">
      <c r="A70" s="163" t="s">
        <v>1718</v>
      </c>
      <c r="B70" s="151">
        <v>0</v>
      </c>
      <c r="C70" s="151"/>
    </row>
    <row r="71" spans="1:3" ht="14.25">
      <c r="A71" s="161" t="s">
        <v>1719</v>
      </c>
      <c r="B71" s="151">
        <v>1808</v>
      </c>
      <c r="C71" s="151"/>
    </row>
    <row r="72" spans="1:3" ht="14.25">
      <c r="A72" s="158" t="s">
        <v>729</v>
      </c>
      <c r="B72" s="155">
        <v>921</v>
      </c>
      <c r="C72" s="155"/>
    </row>
    <row r="73" spans="1:3" ht="14.25">
      <c r="A73" s="158" t="s">
        <v>750</v>
      </c>
      <c r="B73" s="155">
        <v>502</v>
      </c>
      <c r="C73" s="155"/>
    </row>
    <row r="74" spans="1:3" ht="14.25">
      <c r="A74" s="158" t="s">
        <v>806</v>
      </c>
      <c r="B74" s="155">
        <v>364</v>
      </c>
      <c r="C74" s="155"/>
    </row>
    <row r="75" spans="1:3" ht="14.25">
      <c r="A75" s="158" t="s">
        <v>819</v>
      </c>
      <c r="B75" s="155">
        <v>19</v>
      </c>
      <c r="C75" s="155"/>
    </row>
    <row r="76" spans="1:3" ht="14.25">
      <c r="A76" s="158" t="s">
        <v>833</v>
      </c>
      <c r="B76" s="155">
        <v>2</v>
      </c>
      <c r="C76" s="155"/>
    </row>
    <row r="77" spans="1:3" ht="14.25">
      <c r="A77" s="161" t="s">
        <v>1720</v>
      </c>
      <c r="B77" s="151">
        <v>159</v>
      </c>
      <c r="C77" s="151"/>
    </row>
    <row r="78" spans="1:3" ht="14.25">
      <c r="A78" s="162" t="s">
        <v>1721</v>
      </c>
      <c r="B78" s="155">
        <v>71</v>
      </c>
      <c r="C78" s="155"/>
    </row>
    <row r="79" spans="1:3" ht="14.25">
      <c r="A79" s="158" t="s">
        <v>840</v>
      </c>
      <c r="B79" s="155">
        <v>88</v>
      </c>
      <c r="C79" s="155"/>
    </row>
    <row r="80" spans="1:3" ht="14.25">
      <c r="A80" s="161" t="s">
        <v>1722</v>
      </c>
      <c r="B80" s="151">
        <v>3516</v>
      </c>
      <c r="C80" s="151"/>
    </row>
    <row r="81" spans="1:3" ht="14.25">
      <c r="A81" s="158" t="s">
        <v>890</v>
      </c>
      <c r="B81" s="155">
        <v>455</v>
      </c>
      <c r="C81" s="155"/>
    </row>
    <row r="82" spans="1:3" ht="14.25">
      <c r="A82" s="158" t="s">
        <v>1723</v>
      </c>
      <c r="B82" s="155">
        <v>80</v>
      </c>
      <c r="C82" s="155"/>
    </row>
    <row r="83" spans="1:3" ht="14.25">
      <c r="A83" s="158" t="s">
        <v>932</v>
      </c>
      <c r="B83" s="155">
        <v>493</v>
      </c>
      <c r="C83" s="155"/>
    </row>
    <row r="84" spans="1:3" ht="14.25">
      <c r="A84" s="158" t="s">
        <v>1724</v>
      </c>
      <c r="B84" s="155">
        <v>2488</v>
      </c>
      <c r="C84" s="155"/>
    </row>
    <row r="85" spans="1:3" ht="14.25">
      <c r="A85" s="161" t="s">
        <v>1725</v>
      </c>
      <c r="B85" s="151">
        <v>1116</v>
      </c>
      <c r="C85" s="151"/>
    </row>
    <row r="86" spans="1:3" ht="14.25">
      <c r="A86" s="158" t="s">
        <v>1726</v>
      </c>
      <c r="B86" s="155">
        <v>20</v>
      </c>
      <c r="C86" s="155"/>
    </row>
    <row r="87" spans="1:3" ht="14.25">
      <c r="A87" s="158" t="s">
        <v>953</v>
      </c>
      <c r="B87" s="155">
        <v>1096</v>
      </c>
      <c r="C87" s="155"/>
    </row>
    <row r="88" spans="1:3" ht="14.25">
      <c r="A88" s="161" t="s">
        <v>1727</v>
      </c>
      <c r="B88" s="151">
        <v>0</v>
      </c>
      <c r="C88" s="151"/>
    </row>
    <row r="89" spans="1:3" ht="14.25">
      <c r="A89" s="161" t="s">
        <v>1728</v>
      </c>
      <c r="B89" s="151">
        <v>0</v>
      </c>
      <c r="C89" s="151"/>
    </row>
    <row r="90" spans="1:3" ht="14.25">
      <c r="A90" s="161" t="s">
        <v>1729</v>
      </c>
      <c r="B90" s="151">
        <v>6069</v>
      </c>
      <c r="C90" s="151"/>
    </row>
    <row r="91" spans="1:3" ht="14.25">
      <c r="A91" s="159" t="s">
        <v>1730</v>
      </c>
      <c r="B91" s="155">
        <v>6069</v>
      </c>
      <c r="C91" s="155"/>
    </row>
    <row r="92" spans="1:3" ht="14.25">
      <c r="A92" s="161" t="s">
        <v>1731</v>
      </c>
      <c r="B92" s="151">
        <v>0</v>
      </c>
      <c r="C92" s="151"/>
    </row>
    <row r="93" spans="1:3" ht="14.25">
      <c r="A93" s="158" t="s">
        <v>1732</v>
      </c>
      <c r="B93" s="155">
        <v>0</v>
      </c>
      <c r="C93" s="155"/>
    </row>
    <row r="94" spans="1:3" ht="14.25">
      <c r="A94" s="158" t="s">
        <v>1733</v>
      </c>
      <c r="B94" s="155">
        <v>0</v>
      </c>
      <c r="C94" s="155"/>
    </row>
    <row r="95" spans="1:3" ht="14.25">
      <c r="A95" s="163" t="s">
        <v>1734</v>
      </c>
      <c r="B95" s="151">
        <v>1</v>
      </c>
      <c r="C95" s="151"/>
    </row>
    <row r="96" spans="1:3" ht="14.25">
      <c r="A96" s="164"/>
      <c r="B96" s="164"/>
      <c r="C96" s="164"/>
    </row>
  </sheetData>
  <sheetProtection/>
  <mergeCells count="3">
    <mergeCell ref="A2:C2"/>
    <mergeCell ref="A3:C3"/>
    <mergeCell ref="A96:C96"/>
  </mergeCells>
  <printOptions/>
  <pageMargins left="0.75" right="0.75" top="1" bottom="1" header="0.51" footer="0.5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E395"/>
  <sheetViews>
    <sheetView zoomScaleSheetLayoutView="100" workbookViewId="0" topLeftCell="A1">
      <selection activeCell="A5" sqref="A1:IV65536"/>
    </sheetView>
  </sheetViews>
  <sheetFormatPr defaultColWidth="9.00390625" defaultRowHeight="14.25"/>
  <cols>
    <col min="1" max="1" width="44.00390625" style="4" customWidth="1"/>
    <col min="2" max="2" width="29.375" style="116" customWidth="1"/>
    <col min="3" max="251" width="9.00390625" style="112" customWidth="1"/>
  </cols>
  <sheetData>
    <row r="1" spans="1:2" s="112" customFormat="1" ht="20.25">
      <c r="A1" s="117" t="s">
        <v>1735</v>
      </c>
      <c r="B1" s="118"/>
    </row>
    <row r="2" spans="1:2" s="112" customFormat="1" ht="25.5">
      <c r="A2" s="119" t="s">
        <v>1736</v>
      </c>
      <c r="B2" s="119"/>
    </row>
    <row r="3" spans="1:2" s="112" customFormat="1" ht="24" customHeight="1">
      <c r="A3" s="120"/>
      <c r="B3" s="121"/>
    </row>
    <row r="4" spans="1:2" s="112" customFormat="1" ht="40.5" customHeight="1">
      <c r="A4" s="122" t="s">
        <v>33</v>
      </c>
      <c r="B4" s="123" t="s">
        <v>5</v>
      </c>
    </row>
    <row r="5" spans="1:2" s="112" customFormat="1" ht="21.75" customHeight="1">
      <c r="A5" s="122" t="s">
        <v>1456</v>
      </c>
      <c r="B5" s="124">
        <v>134699</v>
      </c>
    </row>
    <row r="6" spans="1:2" s="112" customFormat="1" ht="21.75" customHeight="1">
      <c r="A6" s="125" t="s">
        <v>1737</v>
      </c>
      <c r="B6" s="124">
        <v>19940</v>
      </c>
    </row>
    <row r="7" spans="1:2" s="4" customFormat="1" ht="21.75" customHeight="1">
      <c r="A7" s="126" t="s">
        <v>1738</v>
      </c>
      <c r="B7" s="127">
        <f>SUM(B8:B15)</f>
        <v>419</v>
      </c>
    </row>
    <row r="8" spans="1:2" s="113" customFormat="1" ht="21.75" customHeight="1">
      <c r="A8" s="128" t="s">
        <v>1739</v>
      </c>
      <c r="B8" s="129">
        <v>355</v>
      </c>
    </row>
    <row r="9" spans="1:2" s="113" customFormat="1" ht="21.75" customHeight="1">
      <c r="A9" s="128" t="s">
        <v>1740</v>
      </c>
      <c r="B9" s="129">
        <v>14</v>
      </c>
    </row>
    <row r="10" spans="1:2" s="113" customFormat="1" ht="21.75" customHeight="1">
      <c r="A10" s="128" t="s">
        <v>1741</v>
      </c>
      <c r="B10" s="129">
        <v>21</v>
      </c>
    </row>
    <row r="11" spans="1:2" s="113" customFormat="1" ht="21.75" customHeight="1">
      <c r="A11" s="128" t="s">
        <v>1742</v>
      </c>
      <c r="B11" s="129"/>
    </row>
    <row r="12" spans="1:2" s="113" customFormat="1" ht="21.75" customHeight="1">
      <c r="A12" s="128" t="s">
        <v>1743</v>
      </c>
      <c r="B12" s="129">
        <v>2</v>
      </c>
    </row>
    <row r="13" spans="1:2" s="113" customFormat="1" ht="21.75" customHeight="1">
      <c r="A13" s="128" t="s">
        <v>1744</v>
      </c>
      <c r="B13" s="129">
        <v>6</v>
      </c>
    </row>
    <row r="14" spans="1:2" s="113" customFormat="1" ht="21.75" customHeight="1">
      <c r="A14" s="128" t="s">
        <v>1745</v>
      </c>
      <c r="B14" s="129"/>
    </row>
    <row r="15" spans="1:2" s="113" customFormat="1" ht="21.75" customHeight="1">
      <c r="A15" s="128" t="s">
        <v>1746</v>
      </c>
      <c r="B15" s="129">
        <v>21</v>
      </c>
    </row>
    <row r="16" spans="1:239" s="4" customFormat="1" ht="21.75" customHeight="1">
      <c r="A16" s="126" t="s">
        <v>1747</v>
      </c>
      <c r="B16" s="127">
        <f>SUM(B17:B21)</f>
        <v>239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</row>
    <row r="17" spans="1:2" s="113" customFormat="1" ht="21.75" customHeight="1">
      <c r="A17" s="128" t="s">
        <v>1739</v>
      </c>
      <c r="B17" s="129">
        <v>227</v>
      </c>
    </row>
    <row r="18" spans="1:2" s="113" customFormat="1" ht="21.75" customHeight="1">
      <c r="A18" s="128" t="s">
        <v>1740</v>
      </c>
      <c r="B18" s="127">
        <v>7</v>
      </c>
    </row>
    <row r="19" spans="1:2" s="4" customFormat="1" ht="21.75" customHeight="1">
      <c r="A19" s="126" t="s">
        <v>1748</v>
      </c>
      <c r="B19" s="130"/>
    </row>
    <row r="20" spans="1:2" s="113" customFormat="1" ht="21.75" customHeight="1">
      <c r="A20" s="128" t="s">
        <v>1749</v>
      </c>
      <c r="B20" s="130">
        <v>2</v>
      </c>
    </row>
    <row r="21" spans="1:2" s="113" customFormat="1" ht="21.75" customHeight="1">
      <c r="A21" s="128" t="s">
        <v>1750</v>
      </c>
      <c r="B21" s="130">
        <v>3</v>
      </c>
    </row>
    <row r="22" spans="1:2" s="113" customFormat="1" ht="21.75" customHeight="1">
      <c r="A22" s="128" t="s">
        <v>1751</v>
      </c>
      <c r="B22" s="130">
        <f>SUM(B23:B28)</f>
        <v>8260</v>
      </c>
    </row>
    <row r="23" spans="1:2" s="113" customFormat="1" ht="21.75" customHeight="1">
      <c r="A23" s="128" t="s">
        <v>1739</v>
      </c>
      <c r="B23" s="130">
        <v>3936</v>
      </c>
    </row>
    <row r="24" spans="1:2" s="113" customFormat="1" ht="21.75" customHeight="1">
      <c r="A24" s="128" t="s">
        <v>1740</v>
      </c>
      <c r="B24" s="130">
        <v>1673</v>
      </c>
    </row>
    <row r="25" spans="1:2" s="113" customFormat="1" ht="21.75" customHeight="1">
      <c r="A25" s="128" t="s">
        <v>1752</v>
      </c>
      <c r="B25" s="130"/>
    </row>
    <row r="26" spans="1:2" s="113" customFormat="1" ht="21.75" customHeight="1">
      <c r="A26" s="128" t="s">
        <v>1753</v>
      </c>
      <c r="B26" s="130">
        <v>29</v>
      </c>
    </row>
    <row r="27" spans="1:2" s="4" customFormat="1" ht="21.75" customHeight="1">
      <c r="A27" s="126" t="s">
        <v>1754</v>
      </c>
      <c r="B27" s="130">
        <v>20</v>
      </c>
    </row>
    <row r="28" spans="1:2" s="113" customFormat="1" ht="30" customHeight="1">
      <c r="A28" s="131" t="s">
        <v>1755</v>
      </c>
      <c r="B28" s="130">
        <v>2602</v>
      </c>
    </row>
    <row r="29" spans="1:2" s="113" customFormat="1" ht="21.75" customHeight="1">
      <c r="A29" s="128" t="s">
        <v>1756</v>
      </c>
      <c r="B29" s="130">
        <f>B30+B31</f>
        <v>397</v>
      </c>
    </row>
    <row r="30" spans="1:2" s="113" customFormat="1" ht="21.75" customHeight="1">
      <c r="A30" s="128" t="s">
        <v>1739</v>
      </c>
      <c r="B30" s="130">
        <v>361</v>
      </c>
    </row>
    <row r="31" spans="1:2" s="113" customFormat="1" ht="21.75" customHeight="1">
      <c r="A31" s="128" t="s">
        <v>1740</v>
      </c>
      <c r="B31" s="130">
        <v>36</v>
      </c>
    </row>
    <row r="32" spans="1:2" s="113" customFormat="1" ht="21.75" customHeight="1">
      <c r="A32" s="128" t="s">
        <v>1757</v>
      </c>
      <c r="B32" s="130">
        <f>SUM(B33:B37)</f>
        <v>242</v>
      </c>
    </row>
    <row r="33" spans="1:2" s="113" customFormat="1" ht="21.75" customHeight="1">
      <c r="A33" s="128" t="s">
        <v>1739</v>
      </c>
      <c r="B33" s="130">
        <v>148</v>
      </c>
    </row>
    <row r="34" spans="1:2" s="113" customFormat="1" ht="21.75" customHeight="1">
      <c r="A34" s="128" t="s">
        <v>1740</v>
      </c>
      <c r="B34" s="130">
        <v>25</v>
      </c>
    </row>
    <row r="35" spans="1:2" s="4" customFormat="1" ht="21.75" customHeight="1">
      <c r="A35" s="126" t="s">
        <v>1758</v>
      </c>
      <c r="B35" s="130">
        <v>33</v>
      </c>
    </row>
    <row r="36" spans="1:2" s="4" customFormat="1" ht="21.75" customHeight="1">
      <c r="A36" s="126" t="s">
        <v>1759</v>
      </c>
      <c r="B36" s="130">
        <v>18</v>
      </c>
    </row>
    <row r="37" spans="1:2" s="4" customFormat="1" ht="21.75" customHeight="1">
      <c r="A37" s="126" t="s">
        <v>1760</v>
      </c>
      <c r="B37" s="130">
        <v>18</v>
      </c>
    </row>
    <row r="38" spans="1:2" s="113" customFormat="1" ht="21.75" customHeight="1">
      <c r="A38" s="128" t="s">
        <v>1761</v>
      </c>
      <c r="B38" s="130">
        <f>SUM(B39:B46)</f>
        <v>453</v>
      </c>
    </row>
    <row r="39" spans="1:2" s="113" customFormat="1" ht="21.75" customHeight="1">
      <c r="A39" s="128" t="s">
        <v>1739</v>
      </c>
      <c r="B39" s="130">
        <v>368</v>
      </c>
    </row>
    <row r="40" spans="1:2" s="113" customFormat="1" ht="21.75" customHeight="1">
      <c r="A40" s="128" t="s">
        <v>1740</v>
      </c>
      <c r="B40" s="130">
        <v>21</v>
      </c>
    </row>
    <row r="41" spans="1:2" s="113" customFormat="1" ht="21.75" customHeight="1">
      <c r="A41" s="128" t="s">
        <v>1762</v>
      </c>
      <c r="B41" s="130">
        <v>1</v>
      </c>
    </row>
    <row r="42" spans="1:2" s="113" customFormat="1" ht="21.75" customHeight="1">
      <c r="A42" s="128" t="s">
        <v>1763</v>
      </c>
      <c r="B42" s="130">
        <v>1</v>
      </c>
    </row>
    <row r="43" spans="1:2" s="4" customFormat="1" ht="21.75" customHeight="1">
      <c r="A43" s="126" t="s">
        <v>1764</v>
      </c>
      <c r="B43" s="130"/>
    </row>
    <row r="44" spans="1:2" s="113" customFormat="1" ht="21.75" customHeight="1">
      <c r="A44" s="128" t="s">
        <v>1765</v>
      </c>
      <c r="B44" s="130">
        <v>16</v>
      </c>
    </row>
    <row r="45" spans="1:2" s="113" customFormat="1" ht="21.75" customHeight="1">
      <c r="A45" s="128" t="s">
        <v>1766</v>
      </c>
      <c r="B45" s="130">
        <v>39</v>
      </c>
    </row>
    <row r="46" spans="1:2" s="113" customFormat="1" ht="21.75" customHeight="1">
      <c r="A46" s="128" t="s">
        <v>1767</v>
      </c>
      <c r="B46" s="130">
        <v>7</v>
      </c>
    </row>
    <row r="47" spans="1:2" s="113" customFormat="1" ht="21.75" customHeight="1">
      <c r="A47" s="128" t="s">
        <v>1768</v>
      </c>
      <c r="B47" s="130">
        <f>SUM(B48:B48)</f>
        <v>28</v>
      </c>
    </row>
    <row r="48" spans="1:2" s="4" customFormat="1" ht="21.75" customHeight="1">
      <c r="A48" s="126" t="s">
        <v>1769</v>
      </c>
      <c r="B48" s="130">
        <v>28</v>
      </c>
    </row>
    <row r="49" spans="1:2" s="113" customFormat="1" ht="21.75" customHeight="1">
      <c r="A49" s="128" t="s">
        <v>1770</v>
      </c>
      <c r="B49" s="130">
        <v>2368</v>
      </c>
    </row>
    <row r="50" spans="1:2" s="113" customFormat="1" ht="21.75" customHeight="1">
      <c r="A50" s="128" t="s">
        <v>1739</v>
      </c>
      <c r="B50" s="130">
        <v>376</v>
      </c>
    </row>
    <row r="51" spans="1:2" s="4" customFormat="1" ht="21.75" customHeight="1">
      <c r="A51" s="126" t="s">
        <v>1740</v>
      </c>
      <c r="B51" s="130">
        <v>1932</v>
      </c>
    </row>
    <row r="52" spans="1:2" s="113" customFormat="1" ht="21.75" customHeight="1">
      <c r="A52" s="128" t="s">
        <v>1771</v>
      </c>
      <c r="B52" s="130"/>
    </row>
    <row r="53" spans="1:2" s="113" customFormat="1" ht="21.75" customHeight="1">
      <c r="A53" s="128" t="s">
        <v>1772</v>
      </c>
      <c r="B53" s="130">
        <v>2</v>
      </c>
    </row>
    <row r="54" spans="1:2" s="4" customFormat="1" ht="21.75" customHeight="1">
      <c r="A54" s="126" t="s">
        <v>1773</v>
      </c>
      <c r="B54" s="130">
        <v>4</v>
      </c>
    </row>
    <row r="55" spans="1:2" s="113" customFormat="1" ht="21.75" customHeight="1">
      <c r="A55" s="128" t="s">
        <v>1774</v>
      </c>
      <c r="B55" s="130">
        <v>54</v>
      </c>
    </row>
    <row r="56" spans="1:2" s="113" customFormat="1" ht="21.75" customHeight="1">
      <c r="A56" s="128" t="s">
        <v>1775</v>
      </c>
      <c r="B56" s="130">
        <f>SUM(B57:B59)</f>
        <v>232</v>
      </c>
    </row>
    <row r="57" spans="1:2" s="113" customFormat="1" ht="21.75" customHeight="1">
      <c r="A57" s="128" t="s">
        <v>1739</v>
      </c>
      <c r="B57" s="130">
        <v>172</v>
      </c>
    </row>
    <row r="58" spans="1:2" s="4" customFormat="1" ht="21.75" customHeight="1">
      <c r="A58" s="126" t="s">
        <v>1740</v>
      </c>
      <c r="B58" s="130">
        <v>13</v>
      </c>
    </row>
    <row r="59" spans="1:2" s="113" customFormat="1" ht="21.75" customHeight="1">
      <c r="A59" s="128" t="s">
        <v>1776</v>
      </c>
      <c r="B59" s="130">
        <v>47</v>
      </c>
    </row>
    <row r="60" spans="1:2" s="113" customFormat="1" ht="21.75" customHeight="1">
      <c r="A60" s="128" t="s">
        <v>1777</v>
      </c>
      <c r="B60" s="130">
        <f>SUM(B61:B63)</f>
        <v>4391</v>
      </c>
    </row>
    <row r="61" spans="1:2" s="113" customFormat="1" ht="21.75" customHeight="1">
      <c r="A61" s="128" t="s">
        <v>1739</v>
      </c>
      <c r="B61" s="130">
        <v>429</v>
      </c>
    </row>
    <row r="62" spans="1:2" s="4" customFormat="1" ht="21.75" customHeight="1">
      <c r="A62" s="126" t="s">
        <v>1740</v>
      </c>
      <c r="B62" s="130">
        <v>3910</v>
      </c>
    </row>
    <row r="63" spans="1:2" s="113" customFormat="1" ht="21.75" customHeight="1">
      <c r="A63" s="128" t="s">
        <v>1778</v>
      </c>
      <c r="B63" s="130">
        <v>52</v>
      </c>
    </row>
    <row r="64" spans="1:2" s="113" customFormat="1" ht="21.75" customHeight="1">
      <c r="A64" s="128" t="s">
        <v>1779</v>
      </c>
      <c r="B64" s="130">
        <f>B65</f>
        <v>8</v>
      </c>
    </row>
    <row r="65" spans="1:2" s="113" customFormat="1" ht="21.75" customHeight="1">
      <c r="A65" s="128" t="s">
        <v>1740</v>
      </c>
      <c r="B65" s="130">
        <v>8</v>
      </c>
    </row>
    <row r="66" spans="1:2" s="113" customFormat="1" ht="21.75" customHeight="1">
      <c r="A66" s="128" t="s">
        <v>1780</v>
      </c>
      <c r="B66" s="130">
        <f>B67</f>
        <v>16</v>
      </c>
    </row>
    <row r="67" spans="1:2" s="113" customFormat="1" ht="21.75" customHeight="1">
      <c r="A67" s="128" t="s">
        <v>1781</v>
      </c>
      <c r="B67" s="130">
        <v>16</v>
      </c>
    </row>
    <row r="68" spans="1:2" s="113" customFormat="1" ht="21.75" customHeight="1">
      <c r="A68" s="128" t="s">
        <v>1782</v>
      </c>
      <c r="B68" s="130">
        <v>1</v>
      </c>
    </row>
    <row r="69" spans="1:2" s="113" customFormat="1" ht="21.75" customHeight="1">
      <c r="A69" s="128" t="s">
        <v>1740</v>
      </c>
      <c r="B69" s="130">
        <v>1</v>
      </c>
    </row>
    <row r="70" spans="1:2" s="113" customFormat="1" ht="21.75" customHeight="1">
      <c r="A70" s="128" t="s">
        <v>1783</v>
      </c>
      <c r="B70" s="130">
        <f>SUM(B71:B72)</f>
        <v>113</v>
      </c>
    </row>
    <row r="71" spans="1:2" s="113" customFormat="1" ht="21.75" customHeight="1">
      <c r="A71" s="128" t="s">
        <v>1739</v>
      </c>
      <c r="B71" s="130">
        <v>1</v>
      </c>
    </row>
    <row r="72" spans="1:2" s="4" customFormat="1" ht="21.75" customHeight="1">
      <c r="A72" s="126" t="s">
        <v>1784</v>
      </c>
      <c r="B72" s="130">
        <v>112</v>
      </c>
    </row>
    <row r="73" spans="1:2" s="113" customFormat="1" ht="21.75" customHeight="1">
      <c r="A73" s="128" t="s">
        <v>1785</v>
      </c>
      <c r="B73" s="130">
        <f>SUM(B74:B76)</f>
        <v>307</v>
      </c>
    </row>
    <row r="74" spans="1:2" s="113" customFormat="1" ht="21.75" customHeight="1">
      <c r="A74" s="128" t="s">
        <v>1739</v>
      </c>
      <c r="B74" s="130">
        <v>185</v>
      </c>
    </row>
    <row r="75" spans="1:2" s="4" customFormat="1" ht="21.75" customHeight="1">
      <c r="A75" s="126" t="s">
        <v>1740</v>
      </c>
      <c r="B75" s="130">
        <v>122</v>
      </c>
    </row>
    <row r="76" spans="1:2" s="4" customFormat="1" ht="21.75" customHeight="1">
      <c r="A76" s="126" t="s">
        <v>1786</v>
      </c>
      <c r="B76" s="130"/>
    </row>
    <row r="77" spans="1:2" s="113" customFormat="1" ht="21.75" customHeight="1">
      <c r="A77" s="128" t="s">
        <v>1787</v>
      </c>
      <c r="B77" s="130">
        <f>B78</f>
        <v>3</v>
      </c>
    </row>
    <row r="78" spans="1:2" s="113" customFormat="1" ht="21.75" customHeight="1">
      <c r="A78" s="128" t="s">
        <v>1740</v>
      </c>
      <c r="B78" s="130">
        <v>3</v>
      </c>
    </row>
    <row r="79" spans="1:2" s="113" customFormat="1" ht="21.75" customHeight="1">
      <c r="A79" s="128" t="s">
        <v>1788</v>
      </c>
      <c r="B79" s="130">
        <f>B80</f>
        <v>2463</v>
      </c>
    </row>
    <row r="80" spans="1:2" s="113" customFormat="1" ht="21.75" customHeight="1">
      <c r="A80" s="128" t="s">
        <v>1789</v>
      </c>
      <c r="B80" s="130">
        <v>2463</v>
      </c>
    </row>
    <row r="81" spans="1:2" s="114" customFormat="1" ht="21.75" customHeight="1">
      <c r="A81" s="125" t="s">
        <v>1790</v>
      </c>
      <c r="B81" s="132">
        <f>SUM(B82+B84+B86+B90+B95+B97+B99)</f>
        <v>5029</v>
      </c>
    </row>
    <row r="82" spans="1:2" s="113" customFormat="1" ht="21.75" customHeight="1">
      <c r="A82" s="133" t="s">
        <v>1791</v>
      </c>
      <c r="B82" s="134">
        <v>259</v>
      </c>
    </row>
    <row r="83" spans="1:2" s="113" customFormat="1" ht="21.75" customHeight="1">
      <c r="A83" s="128" t="s">
        <v>1792</v>
      </c>
      <c r="B83" s="134">
        <v>259</v>
      </c>
    </row>
    <row r="84" spans="1:2" s="113" customFormat="1" ht="21.75" customHeight="1">
      <c r="A84" s="128" t="s">
        <v>1793</v>
      </c>
      <c r="B84" s="134">
        <v>5</v>
      </c>
    </row>
    <row r="85" spans="1:2" s="113" customFormat="1" ht="21.75" customHeight="1">
      <c r="A85" s="128" t="s">
        <v>1740</v>
      </c>
      <c r="B85" s="134">
        <v>5</v>
      </c>
    </row>
    <row r="86" spans="1:2" s="113" customFormat="1" ht="21.75" customHeight="1">
      <c r="A86" s="128" t="s">
        <v>1794</v>
      </c>
      <c r="B86" s="134">
        <v>924</v>
      </c>
    </row>
    <row r="87" spans="1:2" s="113" customFormat="1" ht="21.75" customHeight="1">
      <c r="A87" s="128" t="s">
        <v>1795</v>
      </c>
      <c r="B87" s="134">
        <v>736</v>
      </c>
    </row>
    <row r="88" spans="1:2" s="113" customFormat="1" ht="21.75" customHeight="1">
      <c r="A88" s="128" t="s">
        <v>1740</v>
      </c>
      <c r="B88" s="134">
        <v>138</v>
      </c>
    </row>
    <row r="89" spans="1:2" s="113" customFormat="1" ht="21.75" customHeight="1">
      <c r="A89" s="128" t="s">
        <v>1796</v>
      </c>
      <c r="B89" s="134">
        <v>50</v>
      </c>
    </row>
    <row r="90" spans="1:2" s="113" customFormat="1" ht="21.75" customHeight="1">
      <c r="A90" s="128" t="s">
        <v>1797</v>
      </c>
      <c r="B90" s="134">
        <v>1639</v>
      </c>
    </row>
    <row r="91" spans="1:2" s="113" customFormat="1" ht="21.75" customHeight="1">
      <c r="A91" s="128" t="s">
        <v>1795</v>
      </c>
      <c r="B91" s="134">
        <v>778</v>
      </c>
    </row>
    <row r="92" spans="1:2" s="113" customFormat="1" ht="21.75" customHeight="1">
      <c r="A92" s="128" t="s">
        <v>1740</v>
      </c>
      <c r="B92" s="134">
        <v>489</v>
      </c>
    </row>
    <row r="93" spans="1:2" s="113" customFormat="1" ht="21.75" customHeight="1">
      <c r="A93" s="128" t="s">
        <v>1798</v>
      </c>
      <c r="B93" s="134">
        <v>193</v>
      </c>
    </row>
    <row r="94" spans="1:2" s="113" customFormat="1" ht="21.75" customHeight="1">
      <c r="A94" s="128" t="s">
        <v>1799</v>
      </c>
      <c r="B94" s="134">
        <v>179</v>
      </c>
    </row>
    <row r="95" spans="1:2" s="113" customFormat="1" ht="21.75" customHeight="1">
      <c r="A95" s="128" t="s">
        <v>1800</v>
      </c>
      <c r="B95" s="134">
        <v>2</v>
      </c>
    </row>
    <row r="96" spans="1:2" s="113" customFormat="1" ht="21.75" customHeight="1">
      <c r="A96" s="128" t="s">
        <v>1801</v>
      </c>
      <c r="B96" s="134">
        <v>2</v>
      </c>
    </row>
    <row r="97" spans="1:2" s="113" customFormat="1" ht="21.75" customHeight="1">
      <c r="A97" s="128" t="s">
        <v>1802</v>
      </c>
      <c r="B97" s="134">
        <v>1</v>
      </c>
    </row>
    <row r="98" spans="1:2" s="113" customFormat="1" ht="21.75" customHeight="1">
      <c r="A98" s="128" t="s">
        <v>1739</v>
      </c>
      <c r="B98" s="134">
        <v>1</v>
      </c>
    </row>
    <row r="99" spans="1:2" s="113" customFormat="1" ht="21.75" customHeight="1">
      <c r="A99" s="128" t="s">
        <v>1803</v>
      </c>
      <c r="B99" s="134">
        <v>2199</v>
      </c>
    </row>
    <row r="100" spans="1:2" s="113" customFormat="1" ht="21.75" customHeight="1">
      <c r="A100" s="128" t="s">
        <v>1804</v>
      </c>
      <c r="B100" s="134">
        <v>2199</v>
      </c>
    </row>
    <row r="101" spans="1:2" s="112" customFormat="1" ht="21.75" customHeight="1">
      <c r="A101" s="125" t="s">
        <v>1805</v>
      </c>
      <c r="B101" s="135">
        <f>B102+B105+B110+B112+B114</f>
        <v>10578</v>
      </c>
    </row>
    <row r="102" spans="1:2" s="113" customFormat="1" ht="21.75" customHeight="1">
      <c r="A102" s="133" t="s">
        <v>1806</v>
      </c>
      <c r="B102" s="130">
        <f>SUM(B103:B104)</f>
        <v>107</v>
      </c>
    </row>
    <row r="103" spans="1:2" s="4" customFormat="1" ht="21.75" customHeight="1">
      <c r="A103" s="136" t="s">
        <v>1739</v>
      </c>
      <c r="B103" s="130">
        <v>92</v>
      </c>
    </row>
    <row r="104" spans="1:2" s="113" customFormat="1" ht="21.75" customHeight="1">
      <c r="A104" s="128" t="s">
        <v>1740</v>
      </c>
      <c r="B104" s="137">
        <v>15</v>
      </c>
    </row>
    <row r="105" spans="1:2" s="113" customFormat="1" ht="21.75" customHeight="1">
      <c r="A105" s="128" t="s">
        <v>1807</v>
      </c>
      <c r="B105" s="130">
        <f>SUM(B106:B109)</f>
        <v>9908</v>
      </c>
    </row>
    <row r="106" spans="1:2" s="113" customFormat="1" ht="21.75" customHeight="1">
      <c r="A106" s="128" t="s">
        <v>1808</v>
      </c>
      <c r="B106" s="130">
        <v>178</v>
      </c>
    </row>
    <row r="107" spans="1:2" s="4" customFormat="1" ht="21.75" customHeight="1">
      <c r="A107" s="126" t="s">
        <v>1809</v>
      </c>
      <c r="B107" s="130">
        <v>4225</v>
      </c>
    </row>
    <row r="108" spans="1:2" s="113" customFormat="1" ht="21.75" customHeight="1">
      <c r="A108" s="128" t="s">
        <v>1810</v>
      </c>
      <c r="B108" s="130">
        <v>2250</v>
      </c>
    </row>
    <row r="109" spans="1:2" s="113" customFormat="1" ht="21.75" customHeight="1">
      <c r="A109" s="128" t="s">
        <v>1811</v>
      </c>
      <c r="B109" s="130">
        <v>3255</v>
      </c>
    </row>
    <row r="110" spans="1:2" s="113" customFormat="1" ht="21.75" customHeight="1">
      <c r="A110" s="128" t="s">
        <v>1812</v>
      </c>
      <c r="B110" s="130">
        <f>B111</f>
        <v>110</v>
      </c>
    </row>
    <row r="111" spans="1:2" s="113" customFormat="1" ht="21.75" customHeight="1">
      <c r="A111" s="128" t="s">
        <v>1813</v>
      </c>
      <c r="B111" s="130">
        <v>110</v>
      </c>
    </row>
    <row r="112" spans="1:2" s="113" customFormat="1" ht="21.75" customHeight="1">
      <c r="A112" s="128" t="s">
        <v>1814</v>
      </c>
      <c r="B112" s="130">
        <f>SUM(B113:B113)</f>
        <v>453</v>
      </c>
    </row>
    <row r="113" spans="1:2" s="113" customFormat="1" ht="21.75" customHeight="1">
      <c r="A113" s="128" t="s">
        <v>1815</v>
      </c>
      <c r="B113" s="130">
        <v>453</v>
      </c>
    </row>
    <row r="114" spans="1:2" s="4" customFormat="1" ht="21.75" customHeight="1">
      <c r="A114" s="126" t="s">
        <v>1816</v>
      </c>
      <c r="B114" s="130">
        <f>B115</f>
        <v>0</v>
      </c>
    </row>
    <row r="115" spans="1:2" s="113" customFormat="1" ht="21.75" customHeight="1">
      <c r="A115" s="128" t="s">
        <v>1817</v>
      </c>
      <c r="B115" s="130"/>
    </row>
    <row r="116" spans="1:2" s="112" customFormat="1" ht="21.75" customHeight="1">
      <c r="A116" s="125" t="s">
        <v>1818</v>
      </c>
      <c r="B116" s="132">
        <f>B117+B124+B122+B128+B130</f>
        <v>21699</v>
      </c>
    </row>
    <row r="117" spans="1:2" s="113" customFormat="1" ht="21.75" customHeight="1">
      <c r="A117" s="128" t="s">
        <v>1819</v>
      </c>
      <c r="B117" s="130">
        <f>B118+B119</f>
        <v>2</v>
      </c>
    </row>
    <row r="118" spans="1:2" s="113" customFormat="1" ht="21.75" customHeight="1">
      <c r="A118" s="128" t="s">
        <v>1795</v>
      </c>
      <c r="B118" s="130"/>
    </row>
    <row r="119" spans="1:2" s="113" customFormat="1" ht="21.75" customHeight="1">
      <c r="A119" s="128" t="s">
        <v>1740</v>
      </c>
      <c r="B119" s="130">
        <v>2</v>
      </c>
    </row>
    <row r="120" spans="1:2" s="113" customFormat="1" ht="21.75" customHeight="1">
      <c r="A120" s="128" t="s">
        <v>1820</v>
      </c>
      <c r="B120" s="138"/>
    </row>
    <row r="121" spans="1:2" s="113" customFormat="1" ht="21.75" customHeight="1">
      <c r="A121" s="128" t="s">
        <v>1821</v>
      </c>
      <c r="B121" s="138"/>
    </row>
    <row r="122" spans="1:2" s="113" customFormat="1" ht="21.75" customHeight="1">
      <c r="A122" s="128" t="s">
        <v>1822</v>
      </c>
      <c r="B122" s="130">
        <v>489</v>
      </c>
    </row>
    <row r="123" spans="1:2" s="113" customFormat="1" ht="21.75" customHeight="1">
      <c r="A123" s="128" t="s">
        <v>1823</v>
      </c>
      <c r="B123" s="130">
        <v>489</v>
      </c>
    </row>
    <row r="124" spans="1:2" s="113" customFormat="1" ht="21.75" customHeight="1">
      <c r="A124" s="128" t="s">
        <v>1824</v>
      </c>
      <c r="B124" s="130">
        <f>SUM(B125:B127)</f>
        <v>4185</v>
      </c>
    </row>
    <row r="125" spans="1:2" s="113" customFormat="1" ht="21.75" customHeight="1">
      <c r="A125" s="128" t="s">
        <v>1825</v>
      </c>
      <c r="B125" s="130">
        <v>557</v>
      </c>
    </row>
    <row r="126" spans="1:2" s="113" customFormat="1" ht="21.75" customHeight="1">
      <c r="A126" s="128" t="s">
        <v>1826</v>
      </c>
      <c r="B126" s="130"/>
    </row>
    <row r="127" spans="1:2" s="113" customFormat="1" ht="21.75" customHeight="1">
      <c r="A127" s="128" t="s">
        <v>1827</v>
      </c>
      <c r="B127" s="130">
        <v>3628</v>
      </c>
    </row>
    <row r="128" spans="1:2" s="113" customFormat="1" ht="21.75" customHeight="1">
      <c r="A128" s="128" t="s">
        <v>1828</v>
      </c>
      <c r="B128" s="130"/>
    </row>
    <row r="129" spans="1:2" s="113" customFormat="1" ht="21.75" customHeight="1">
      <c r="A129" s="128" t="s">
        <v>1829</v>
      </c>
      <c r="B129" s="130"/>
    </row>
    <row r="130" spans="1:2" s="113" customFormat="1" ht="21.75" customHeight="1">
      <c r="A130" s="128" t="s">
        <v>1830</v>
      </c>
      <c r="B130" s="130">
        <f>SUM(B131:B132)</f>
        <v>17023</v>
      </c>
    </row>
    <row r="131" spans="1:2" s="4" customFormat="1" ht="21.75" customHeight="1">
      <c r="A131" s="126" t="s">
        <v>1831</v>
      </c>
      <c r="B131" s="130">
        <v>16</v>
      </c>
    </row>
    <row r="132" spans="1:2" s="113" customFormat="1" ht="21.75" customHeight="1">
      <c r="A132" s="128" t="s">
        <v>1832</v>
      </c>
      <c r="B132" s="130">
        <v>17007</v>
      </c>
    </row>
    <row r="133" spans="1:2" s="112" customFormat="1" ht="21.75" customHeight="1">
      <c r="A133" s="125" t="s">
        <v>1833</v>
      </c>
      <c r="B133" s="132">
        <f>B134+B140+B143</f>
        <v>122</v>
      </c>
    </row>
    <row r="134" spans="1:2" s="113" customFormat="1" ht="21.75" customHeight="1">
      <c r="A134" s="128" t="s">
        <v>1834</v>
      </c>
      <c r="B134" s="130">
        <v>96</v>
      </c>
    </row>
    <row r="135" spans="1:2" s="113" customFormat="1" ht="21.75" customHeight="1">
      <c r="A135" s="128" t="s">
        <v>1739</v>
      </c>
      <c r="B135" s="130">
        <v>4</v>
      </c>
    </row>
    <row r="136" spans="1:2" s="113" customFormat="1" ht="21.75" customHeight="1">
      <c r="A136" s="128" t="s">
        <v>1835</v>
      </c>
      <c r="B136" s="130"/>
    </row>
    <row r="137" spans="1:2" s="113" customFormat="1" ht="21.75" customHeight="1">
      <c r="A137" s="128" t="s">
        <v>1836</v>
      </c>
      <c r="B137" s="130"/>
    </row>
    <row r="138" spans="1:2" s="113" customFormat="1" ht="21.75" customHeight="1">
      <c r="A138" s="128" t="s">
        <v>1837</v>
      </c>
      <c r="B138" s="130">
        <v>6</v>
      </c>
    </row>
    <row r="139" spans="1:2" s="113" customFormat="1" ht="21.75" customHeight="1">
      <c r="A139" s="128" t="s">
        <v>1838</v>
      </c>
      <c r="B139" s="130">
        <v>86</v>
      </c>
    </row>
    <row r="140" spans="1:2" s="113" customFormat="1" ht="21.75" customHeight="1">
      <c r="A140" s="128" t="s">
        <v>1839</v>
      </c>
      <c r="B140" s="130">
        <f>B141+B142</f>
        <v>4</v>
      </c>
    </row>
    <row r="141" spans="1:2" s="113" customFormat="1" ht="21.75" customHeight="1">
      <c r="A141" s="128" t="s">
        <v>1740</v>
      </c>
      <c r="B141" s="130">
        <v>3</v>
      </c>
    </row>
    <row r="142" spans="1:2" s="113" customFormat="1" ht="21.75" customHeight="1">
      <c r="A142" s="128" t="s">
        <v>1840</v>
      </c>
      <c r="B142" s="130">
        <v>1</v>
      </c>
    </row>
    <row r="143" spans="1:2" s="4" customFormat="1" ht="21.75" customHeight="1">
      <c r="A143" s="126" t="s">
        <v>1841</v>
      </c>
      <c r="B143" s="130">
        <v>22</v>
      </c>
    </row>
    <row r="144" spans="1:2" s="113" customFormat="1" ht="21.75" customHeight="1">
      <c r="A144" s="128" t="s">
        <v>1739</v>
      </c>
      <c r="B144" s="130"/>
    </row>
    <row r="145" spans="1:2" s="113" customFormat="1" ht="21.75" customHeight="1">
      <c r="A145" s="128" t="s">
        <v>1740</v>
      </c>
      <c r="B145" s="130">
        <v>4</v>
      </c>
    </row>
    <row r="146" spans="1:2" s="113" customFormat="1" ht="21.75" customHeight="1">
      <c r="A146" s="128" t="s">
        <v>1842</v>
      </c>
      <c r="B146" s="130">
        <v>18</v>
      </c>
    </row>
    <row r="147" spans="1:2" s="113" customFormat="1" ht="21.75" customHeight="1">
      <c r="A147" s="126" t="s">
        <v>468</v>
      </c>
      <c r="B147" s="130">
        <v>229</v>
      </c>
    </row>
    <row r="148" spans="1:2" s="113" customFormat="1" ht="21.75" customHeight="1">
      <c r="A148" s="126" t="s">
        <v>1843</v>
      </c>
      <c r="B148" s="130">
        <v>229</v>
      </c>
    </row>
    <row r="149" spans="1:2" s="112" customFormat="1" ht="21.75" customHeight="1">
      <c r="A149" s="125" t="s">
        <v>1844</v>
      </c>
      <c r="B149" s="132">
        <v>8489</v>
      </c>
    </row>
    <row r="150" spans="1:2" s="113" customFormat="1" ht="21.75" customHeight="1">
      <c r="A150" s="128" t="s">
        <v>1845</v>
      </c>
      <c r="B150" s="130">
        <f>SUM(B151:B153)</f>
        <v>54</v>
      </c>
    </row>
    <row r="151" spans="1:2" s="113" customFormat="1" ht="21.75" customHeight="1">
      <c r="A151" s="128" t="s">
        <v>1846</v>
      </c>
      <c r="B151" s="130">
        <v>25</v>
      </c>
    </row>
    <row r="152" spans="1:2" s="4" customFormat="1" ht="21.75" customHeight="1">
      <c r="A152" s="126" t="s">
        <v>1847</v>
      </c>
      <c r="B152" s="130">
        <v>21</v>
      </c>
    </row>
    <row r="153" spans="1:2" s="113" customFormat="1" ht="30" customHeight="1">
      <c r="A153" s="131" t="s">
        <v>1848</v>
      </c>
      <c r="B153" s="130">
        <v>8</v>
      </c>
    </row>
    <row r="154" spans="1:2" s="113" customFormat="1" ht="21.75" customHeight="1">
      <c r="A154" s="128" t="s">
        <v>1849</v>
      </c>
      <c r="B154" s="130">
        <f>SUM(B155:B160)</f>
        <v>1111</v>
      </c>
    </row>
    <row r="155" spans="1:2" s="113" customFormat="1" ht="21.75" customHeight="1">
      <c r="A155" s="128" t="s">
        <v>1739</v>
      </c>
      <c r="B155" s="130">
        <v>792</v>
      </c>
    </row>
    <row r="156" spans="1:2" s="113" customFormat="1" ht="21.75" customHeight="1">
      <c r="A156" s="128" t="s">
        <v>1850</v>
      </c>
      <c r="B156" s="130">
        <v>9</v>
      </c>
    </row>
    <row r="157" spans="1:2" s="113" customFormat="1" ht="21.75" customHeight="1">
      <c r="A157" s="128" t="s">
        <v>1851</v>
      </c>
      <c r="B157" s="130">
        <v>23</v>
      </c>
    </row>
    <row r="158" spans="1:2" s="113" customFormat="1" ht="21.75" customHeight="1">
      <c r="A158" s="128" t="s">
        <v>1852</v>
      </c>
      <c r="B158" s="130">
        <v>42</v>
      </c>
    </row>
    <row r="159" spans="1:2" s="113" customFormat="1" ht="21.75" customHeight="1">
      <c r="A159" s="128" t="s">
        <v>1853</v>
      </c>
      <c r="B159" s="130">
        <v>147</v>
      </c>
    </row>
    <row r="160" spans="1:2" s="4" customFormat="1" ht="21.75" customHeight="1">
      <c r="A160" s="126" t="s">
        <v>1854</v>
      </c>
      <c r="B160" s="130">
        <v>98</v>
      </c>
    </row>
    <row r="161" spans="1:2" s="113" customFormat="1" ht="21.75" customHeight="1">
      <c r="A161" s="128" t="s">
        <v>1855</v>
      </c>
      <c r="B161" s="130">
        <f>SUM(B162:B168)</f>
        <v>3572</v>
      </c>
    </row>
    <row r="162" spans="1:2" s="113" customFormat="1" ht="21.75" customHeight="1">
      <c r="A162" s="128" t="s">
        <v>1856</v>
      </c>
      <c r="B162" s="130">
        <v>175</v>
      </c>
    </row>
    <row r="163" spans="1:2" s="113" customFormat="1" ht="21.75" customHeight="1">
      <c r="A163" s="128" t="s">
        <v>1857</v>
      </c>
      <c r="B163" s="130">
        <v>4</v>
      </c>
    </row>
    <row r="164" spans="1:2" s="4" customFormat="1" ht="21.75" customHeight="1">
      <c r="A164" s="126" t="s">
        <v>1858</v>
      </c>
      <c r="B164" s="130">
        <v>3</v>
      </c>
    </row>
    <row r="165" spans="1:2" s="113" customFormat="1" ht="21.75" customHeight="1">
      <c r="A165" s="128" t="s">
        <v>1859</v>
      </c>
      <c r="B165" s="130">
        <v>43</v>
      </c>
    </row>
    <row r="166" spans="1:2" s="113" customFormat="1" ht="21.75" customHeight="1">
      <c r="A166" s="128" t="s">
        <v>1860</v>
      </c>
      <c r="B166" s="130">
        <v>1908</v>
      </c>
    </row>
    <row r="167" spans="1:2" s="113" customFormat="1" ht="21.75" customHeight="1">
      <c r="A167" s="128" t="s">
        <v>1861</v>
      </c>
      <c r="B167" s="130">
        <v>1413</v>
      </c>
    </row>
    <row r="168" spans="1:2" s="113" customFormat="1" ht="21.75" customHeight="1">
      <c r="A168" s="128" t="s">
        <v>1862</v>
      </c>
      <c r="B168" s="130">
        <v>26</v>
      </c>
    </row>
    <row r="169" spans="1:2" s="113" customFormat="1" ht="21.75" customHeight="1">
      <c r="A169" s="128" t="s">
        <v>1863</v>
      </c>
      <c r="B169" s="130">
        <v>101</v>
      </c>
    </row>
    <row r="170" spans="1:2" s="113" customFormat="1" ht="21.75" customHeight="1">
      <c r="A170" s="128" t="s">
        <v>1864</v>
      </c>
      <c r="B170" s="130">
        <v>101</v>
      </c>
    </row>
    <row r="171" spans="1:2" s="113" customFormat="1" ht="21.75" customHeight="1">
      <c r="A171" s="128" t="s">
        <v>1865</v>
      </c>
      <c r="B171" s="130">
        <f>B172</f>
        <v>436</v>
      </c>
    </row>
    <row r="172" spans="1:2" s="113" customFormat="1" ht="21.75" customHeight="1">
      <c r="A172" s="128" t="s">
        <v>1866</v>
      </c>
      <c r="B172" s="130">
        <v>436</v>
      </c>
    </row>
    <row r="173" spans="1:2" s="113" customFormat="1" ht="21.75" customHeight="1">
      <c r="A173" s="128" t="s">
        <v>1867</v>
      </c>
      <c r="B173" s="130">
        <f>SUM(B174:B176)</f>
        <v>707</v>
      </c>
    </row>
    <row r="174" spans="1:2" s="113" customFormat="1" ht="21.75" customHeight="1">
      <c r="A174" s="128" t="s">
        <v>1868</v>
      </c>
      <c r="B174" s="130">
        <v>157</v>
      </c>
    </row>
    <row r="175" spans="1:2" s="113" customFormat="1" ht="21.75" customHeight="1">
      <c r="A175" s="128" t="s">
        <v>1869</v>
      </c>
      <c r="B175" s="130"/>
    </row>
    <row r="176" spans="1:2" s="113" customFormat="1" ht="21.75" customHeight="1">
      <c r="A176" s="128" t="s">
        <v>1870</v>
      </c>
      <c r="B176" s="130">
        <v>550</v>
      </c>
    </row>
    <row r="177" spans="1:2" s="113" customFormat="1" ht="21.75" customHeight="1">
      <c r="A177" s="128" t="s">
        <v>1871</v>
      </c>
      <c r="B177" s="130">
        <f>SUM(B178:B180)</f>
        <v>258</v>
      </c>
    </row>
    <row r="178" spans="1:2" s="113" customFormat="1" ht="21.75" customHeight="1">
      <c r="A178" s="128" t="s">
        <v>1872</v>
      </c>
      <c r="B178" s="130">
        <v>49</v>
      </c>
    </row>
    <row r="179" spans="1:2" s="113" customFormat="1" ht="21.75" customHeight="1">
      <c r="A179" s="128" t="s">
        <v>1873</v>
      </c>
      <c r="B179" s="130">
        <v>28</v>
      </c>
    </row>
    <row r="180" spans="1:2" s="113" customFormat="1" ht="21.75" customHeight="1">
      <c r="A180" s="128" t="s">
        <v>1874</v>
      </c>
      <c r="B180" s="130">
        <v>181</v>
      </c>
    </row>
    <row r="181" spans="1:2" s="113" customFormat="1" ht="21.75" customHeight="1">
      <c r="A181" s="128" t="s">
        <v>1875</v>
      </c>
      <c r="B181" s="130">
        <f>SUM(B182:B185)</f>
        <v>223</v>
      </c>
    </row>
    <row r="182" spans="1:2" s="113" customFormat="1" ht="21.75" customHeight="1">
      <c r="A182" s="128" t="s">
        <v>1876</v>
      </c>
      <c r="B182" s="130">
        <v>1</v>
      </c>
    </row>
    <row r="183" spans="1:2" s="113" customFormat="1" ht="21.75" customHeight="1">
      <c r="A183" s="128" t="s">
        <v>1877</v>
      </c>
      <c r="B183" s="130">
        <v>216</v>
      </c>
    </row>
    <row r="184" spans="1:2" s="113" customFormat="1" ht="21.75" customHeight="1">
      <c r="A184" s="128" t="s">
        <v>1878</v>
      </c>
      <c r="B184" s="130">
        <v>6</v>
      </c>
    </row>
    <row r="185" spans="1:2" s="113" customFormat="1" ht="21.75" customHeight="1">
      <c r="A185" s="128" t="s">
        <v>1879</v>
      </c>
      <c r="B185" s="130"/>
    </row>
    <row r="186" spans="1:2" s="113" customFormat="1" ht="21.75" customHeight="1">
      <c r="A186" s="128" t="s">
        <v>1880</v>
      </c>
      <c r="B186" s="130">
        <f>SUM(B187:B189)</f>
        <v>124</v>
      </c>
    </row>
    <row r="187" spans="1:2" s="113" customFormat="1" ht="21.75" customHeight="1">
      <c r="A187" s="128" t="s">
        <v>1881</v>
      </c>
      <c r="B187" s="130"/>
    </row>
    <row r="188" spans="1:2" s="113" customFormat="1" ht="21.75" customHeight="1">
      <c r="A188" s="128" t="s">
        <v>1882</v>
      </c>
      <c r="B188" s="130">
        <v>2</v>
      </c>
    </row>
    <row r="189" spans="1:2" s="113" customFormat="1" ht="21.75" customHeight="1">
      <c r="A189" s="128" t="s">
        <v>1883</v>
      </c>
      <c r="B189" s="130">
        <v>122</v>
      </c>
    </row>
    <row r="190" spans="1:2" s="113" customFormat="1" ht="21.75" customHeight="1">
      <c r="A190" s="128" t="s">
        <v>1884</v>
      </c>
      <c r="B190" s="130">
        <f>SUM(B191:B192)</f>
        <v>19</v>
      </c>
    </row>
    <row r="191" spans="1:2" s="113" customFormat="1" ht="21.75" customHeight="1">
      <c r="A191" s="128" t="s">
        <v>1885</v>
      </c>
      <c r="B191" s="130"/>
    </row>
    <row r="192" spans="1:2" s="113" customFormat="1" ht="21.75" customHeight="1">
      <c r="A192" s="128" t="s">
        <v>1886</v>
      </c>
      <c r="B192" s="130">
        <v>19</v>
      </c>
    </row>
    <row r="193" spans="1:2" s="113" customFormat="1" ht="21.75" customHeight="1">
      <c r="A193" s="128" t="s">
        <v>1887</v>
      </c>
      <c r="B193" s="130">
        <f>SUM(B194:B196)</f>
        <v>297</v>
      </c>
    </row>
    <row r="194" spans="1:2" s="113" customFormat="1" ht="21.75" customHeight="1">
      <c r="A194" s="128" t="s">
        <v>1888</v>
      </c>
      <c r="B194" s="130">
        <v>267</v>
      </c>
    </row>
    <row r="195" spans="1:2" s="113" customFormat="1" ht="21.75" customHeight="1">
      <c r="A195" s="128" t="s">
        <v>1889</v>
      </c>
      <c r="B195" s="130">
        <v>29</v>
      </c>
    </row>
    <row r="196" spans="1:2" s="113" customFormat="1" ht="21.75" customHeight="1">
      <c r="A196" s="128" t="s">
        <v>1890</v>
      </c>
      <c r="B196" s="130">
        <v>1</v>
      </c>
    </row>
    <row r="197" spans="1:2" s="113" customFormat="1" ht="21.75" customHeight="1">
      <c r="A197" s="128" t="s">
        <v>1891</v>
      </c>
      <c r="B197" s="130">
        <f>B198</f>
        <v>40</v>
      </c>
    </row>
    <row r="198" spans="1:2" s="113" customFormat="1" ht="21.75" customHeight="1">
      <c r="A198" s="128" t="s">
        <v>1892</v>
      </c>
      <c r="B198" s="130">
        <v>40</v>
      </c>
    </row>
    <row r="199" spans="1:2" s="113" customFormat="1" ht="21.75" customHeight="1">
      <c r="A199" s="128" t="s">
        <v>563</v>
      </c>
      <c r="B199" s="130">
        <f>SUM(B200:B200)</f>
        <v>27</v>
      </c>
    </row>
    <row r="200" spans="1:2" s="113" customFormat="1" ht="21.75" customHeight="1">
      <c r="A200" s="128" t="s">
        <v>1893</v>
      </c>
      <c r="B200" s="130">
        <v>27</v>
      </c>
    </row>
    <row r="201" spans="1:2" s="113" customFormat="1" ht="21.75" customHeight="1">
      <c r="A201" s="128" t="s">
        <v>1894</v>
      </c>
      <c r="B201" s="130">
        <f>B202+B203</f>
        <v>1409</v>
      </c>
    </row>
    <row r="202" spans="1:2" s="113" customFormat="1" ht="21.75" customHeight="1">
      <c r="A202" s="128" t="s">
        <v>1895</v>
      </c>
      <c r="B202" s="130"/>
    </row>
    <row r="203" spans="1:2" s="113" customFormat="1" ht="28.5" customHeight="1">
      <c r="A203" s="139" t="s">
        <v>1896</v>
      </c>
      <c r="B203" s="130">
        <v>1409</v>
      </c>
    </row>
    <row r="204" spans="1:2" s="113" customFormat="1" ht="21.75" customHeight="1">
      <c r="A204" s="128" t="s">
        <v>1897</v>
      </c>
      <c r="B204" s="130">
        <f>B205</f>
        <v>111</v>
      </c>
    </row>
    <row r="205" spans="1:2" s="113" customFormat="1" ht="21.75" customHeight="1">
      <c r="A205" s="128" t="s">
        <v>1898</v>
      </c>
      <c r="B205" s="130">
        <v>111</v>
      </c>
    </row>
    <row r="206" spans="1:2" s="112" customFormat="1" ht="21.75" customHeight="1">
      <c r="A206" s="125" t="s">
        <v>1899</v>
      </c>
      <c r="B206" s="132">
        <f>B207+B210+B214+B222+B218+B225+B230+B232</f>
        <v>7585</v>
      </c>
    </row>
    <row r="207" spans="1:2" s="113" customFormat="1" ht="21.75" customHeight="1">
      <c r="A207" s="128" t="s">
        <v>1900</v>
      </c>
      <c r="B207" s="127">
        <f>B208+B209</f>
        <v>159</v>
      </c>
    </row>
    <row r="208" spans="1:2" s="113" customFormat="1" ht="21.75" customHeight="1">
      <c r="A208" s="128" t="s">
        <v>1740</v>
      </c>
      <c r="B208" s="130">
        <v>126</v>
      </c>
    </row>
    <row r="209" spans="1:2" s="113" customFormat="1" ht="21.75" customHeight="1">
      <c r="A209" s="128" t="s">
        <v>1901</v>
      </c>
      <c r="B209" s="130">
        <v>33</v>
      </c>
    </row>
    <row r="210" spans="1:2" s="113" customFormat="1" ht="21.75" customHeight="1">
      <c r="A210" s="128" t="s">
        <v>1902</v>
      </c>
      <c r="B210" s="130">
        <f>SUM(B211:B213)</f>
        <v>153</v>
      </c>
    </row>
    <row r="211" spans="1:2" s="113" customFormat="1" ht="21.75" customHeight="1">
      <c r="A211" s="128" t="s">
        <v>1903</v>
      </c>
      <c r="B211" s="130"/>
    </row>
    <row r="212" spans="1:2" s="113" customFormat="1" ht="21.75" customHeight="1">
      <c r="A212" s="128" t="s">
        <v>1904</v>
      </c>
      <c r="B212" s="130">
        <v>43</v>
      </c>
    </row>
    <row r="213" spans="1:2" s="113" customFormat="1" ht="21.75" customHeight="1">
      <c r="A213" s="128" t="s">
        <v>1905</v>
      </c>
      <c r="B213" s="130">
        <v>110</v>
      </c>
    </row>
    <row r="214" spans="1:2" s="113" customFormat="1" ht="21.75" customHeight="1">
      <c r="A214" s="128" t="s">
        <v>1906</v>
      </c>
      <c r="B214" s="130">
        <f>SUM(B215:B217)</f>
        <v>773</v>
      </c>
    </row>
    <row r="215" spans="1:2" s="113" customFormat="1" ht="21.75" customHeight="1">
      <c r="A215" s="128" t="s">
        <v>1907</v>
      </c>
      <c r="B215" s="130">
        <v>667</v>
      </c>
    </row>
    <row r="216" spans="1:2" s="113" customFormat="1" ht="21.75" customHeight="1">
      <c r="A216" s="128" t="s">
        <v>1908</v>
      </c>
      <c r="B216" s="130">
        <v>31</v>
      </c>
    </row>
    <row r="217" spans="1:2" s="113" customFormat="1" ht="21.75" customHeight="1">
      <c r="A217" s="128" t="s">
        <v>1909</v>
      </c>
      <c r="B217" s="130">
        <v>75</v>
      </c>
    </row>
    <row r="218" spans="1:2" s="113" customFormat="1" ht="21.75" customHeight="1">
      <c r="A218" s="128" t="s">
        <v>1910</v>
      </c>
      <c r="B218" s="130">
        <f>SUM(B219+B220+B221)</f>
        <v>804</v>
      </c>
    </row>
    <row r="219" spans="1:2" s="113" customFormat="1" ht="21.75" customHeight="1">
      <c r="A219" s="128" t="s">
        <v>1911</v>
      </c>
      <c r="B219" s="130">
        <v>17</v>
      </c>
    </row>
    <row r="220" spans="1:2" s="113" customFormat="1" ht="21.75" customHeight="1">
      <c r="A220" s="128" t="s">
        <v>1912</v>
      </c>
      <c r="B220" s="130">
        <v>333</v>
      </c>
    </row>
    <row r="221" spans="1:2" s="113" customFormat="1" ht="21.75" customHeight="1">
      <c r="A221" s="128" t="s">
        <v>1913</v>
      </c>
      <c r="B221" s="130">
        <v>454</v>
      </c>
    </row>
    <row r="222" spans="1:2" s="113" customFormat="1" ht="21.75" customHeight="1">
      <c r="A222" s="128" t="s">
        <v>1914</v>
      </c>
      <c r="B222" s="130">
        <f>SUM(B223+B224)</f>
        <v>399</v>
      </c>
    </row>
    <row r="223" spans="1:2" s="113" customFormat="1" ht="21.75" customHeight="1">
      <c r="A223" s="128" t="s">
        <v>1915</v>
      </c>
      <c r="B223" s="130">
        <v>377</v>
      </c>
    </row>
    <row r="224" spans="1:2" s="113" customFormat="1" ht="21.75" customHeight="1">
      <c r="A224" s="128" t="s">
        <v>1916</v>
      </c>
      <c r="B224" s="130">
        <v>22</v>
      </c>
    </row>
    <row r="225" spans="1:2" s="113" customFormat="1" ht="21.75" customHeight="1">
      <c r="A225" s="128" t="s">
        <v>1917</v>
      </c>
      <c r="B225" s="130">
        <f>SUM(B226+B227)</f>
        <v>5096</v>
      </c>
    </row>
    <row r="226" spans="1:2" s="113" customFormat="1" ht="21.75" customHeight="1">
      <c r="A226" s="128" t="s">
        <v>1918</v>
      </c>
      <c r="B226" s="130">
        <v>5065</v>
      </c>
    </row>
    <row r="227" spans="1:2" s="113" customFormat="1" ht="21.75" customHeight="1">
      <c r="A227" s="128" t="s">
        <v>1919</v>
      </c>
      <c r="B227" s="130">
        <v>31</v>
      </c>
    </row>
    <row r="228" spans="1:2" s="113" customFormat="1" ht="21.75" customHeight="1">
      <c r="A228" s="128" t="s">
        <v>1920</v>
      </c>
      <c r="B228" s="130"/>
    </row>
    <row r="229" spans="1:2" s="113" customFormat="1" ht="21.75" customHeight="1">
      <c r="A229" s="128" t="s">
        <v>1921</v>
      </c>
      <c r="B229" s="130"/>
    </row>
    <row r="230" spans="1:2" s="115" customFormat="1" ht="21.75" customHeight="1">
      <c r="A230" s="128" t="s">
        <v>1922</v>
      </c>
      <c r="B230" s="130">
        <f>B231</f>
        <v>167</v>
      </c>
    </row>
    <row r="231" spans="1:2" s="113" customFormat="1" ht="21.75" customHeight="1">
      <c r="A231" s="128" t="s">
        <v>1923</v>
      </c>
      <c r="B231" s="130">
        <v>167</v>
      </c>
    </row>
    <row r="232" spans="1:2" s="113" customFormat="1" ht="21.75" customHeight="1">
      <c r="A232" s="128" t="s">
        <v>1924</v>
      </c>
      <c r="B232" s="130">
        <f>B233</f>
        <v>34</v>
      </c>
    </row>
    <row r="233" spans="1:2" s="113" customFormat="1" ht="21.75" customHeight="1">
      <c r="A233" s="128" t="s">
        <v>1925</v>
      </c>
      <c r="B233" s="130">
        <v>34</v>
      </c>
    </row>
    <row r="234" spans="1:2" s="113" customFormat="1" ht="21.75" customHeight="1">
      <c r="A234" s="128" t="s">
        <v>1926</v>
      </c>
      <c r="B234" s="130"/>
    </row>
    <row r="235" spans="1:2" s="113" customFormat="1" ht="21.75" customHeight="1">
      <c r="A235" s="128" t="s">
        <v>1927</v>
      </c>
      <c r="B235" s="130"/>
    </row>
    <row r="236" spans="1:2" s="112" customFormat="1" ht="21.75" customHeight="1">
      <c r="A236" s="125" t="s">
        <v>1928</v>
      </c>
      <c r="B236" s="132">
        <f>B237+B240+B243+B245+B248</f>
        <v>1906</v>
      </c>
    </row>
    <row r="237" spans="1:2" s="113" customFormat="1" ht="21.75" customHeight="1">
      <c r="A237" s="128" t="s">
        <v>1929</v>
      </c>
      <c r="B237" s="130">
        <f>B238+B239</f>
        <v>61</v>
      </c>
    </row>
    <row r="238" spans="1:2" s="113" customFormat="1" ht="21.75" customHeight="1">
      <c r="A238" s="128" t="s">
        <v>1740</v>
      </c>
      <c r="B238" s="130">
        <v>61</v>
      </c>
    </row>
    <row r="239" spans="1:2" s="113" customFormat="1" ht="21.75" customHeight="1">
      <c r="A239" s="128" t="s">
        <v>1930</v>
      </c>
      <c r="B239" s="130"/>
    </row>
    <row r="240" spans="1:2" s="113" customFormat="1" ht="21.75" customHeight="1">
      <c r="A240" s="128" t="s">
        <v>1931</v>
      </c>
      <c r="B240" s="130">
        <v>839</v>
      </c>
    </row>
    <row r="241" spans="1:2" s="113" customFormat="1" ht="21.75" customHeight="1">
      <c r="A241" s="128" t="s">
        <v>1932</v>
      </c>
      <c r="B241" s="130">
        <v>806</v>
      </c>
    </row>
    <row r="242" spans="1:2" s="113" customFormat="1" ht="21.75" customHeight="1">
      <c r="A242" s="128" t="s">
        <v>1933</v>
      </c>
      <c r="B242" s="130">
        <v>33</v>
      </c>
    </row>
    <row r="243" spans="1:2" s="113" customFormat="1" ht="21.75" customHeight="1">
      <c r="A243" s="128" t="s">
        <v>1934</v>
      </c>
      <c r="B243" s="130">
        <v>862</v>
      </c>
    </row>
    <row r="244" spans="1:2" s="113" customFormat="1" ht="21.75" customHeight="1">
      <c r="A244" s="128" t="s">
        <v>1935</v>
      </c>
      <c r="B244" s="130">
        <v>862</v>
      </c>
    </row>
    <row r="245" spans="1:2" s="113" customFormat="1" ht="21.75" customHeight="1">
      <c r="A245" s="128" t="s">
        <v>1936</v>
      </c>
      <c r="B245" s="130">
        <v>83</v>
      </c>
    </row>
    <row r="246" spans="1:2" s="113" customFormat="1" ht="21.75" customHeight="1">
      <c r="A246" s="128" t="s">
        <v>1937</v>
      </c>
      <c r="B246" s="130">
        <v>58</v>
      </c>
    </row>
    <row r="247" spans="1:2" s="113" customFormat="1" ht="21.75" customHeight="1">
      <c r="A247" s="128" t="s">
        <v>1938</v>
      </c>
      <c r="B247" s="130">
        <v>25</v>
      </c>
    </row>
    <row r="248" spans="1:2" s="113" customFormat="1" ht="21.75" customHeight="1">
      <c r="A248" s="128" t="s">
        <v>1939</v>
      </c>
      <c r="B248" s="130">
        <f>B249</f>
        <v>61</v>
      </c>
    </row>
    <row r="249" spans="1:2" s="113" customFormat="1" ht="21.75" customHeight="1">
      <c r="A249" s="128" t="s">
        <v>1940</v>
      </c>
      <c r="B249" s="130">
        <v>61</v>
      </c>
    </row>
    <row r="250" spans="1:2" s="112" customFormat="1" ht="21.75" customHeight="1">
      <c r="A250" s="125" t="s">
        <v>1941</v>
      </c>
      <c r="B250" s="132">
        <f>B251+B256+B258+B260+B262</f>
        <v>32783</v>
      </c>
    </row>
    <row r="251" spans="1:2" s="113" customFormat="1" ht="21.75" customHeight="1">
      <c r="A251" s="128" t="s">
        <v>1942</v>
      </c>
      <c r="B251" s="130">
        <f>SUM(B252:B255)</f>
        <v>2391</v>
      </c>
    </row>
    <row r="252" spans="1:2" s="113" customFormat="1" ht="21.75" customHeight="1">
      <c r="A252" s="128" t="s">
        <v>1739</v>
      </c>
      <c r="B252" s="130">
        <v>888</v>
      </c>
    </row>
    <row r="253" spans="1:2" s="113" customFormat="1" ht="21.75" customHeight="1">
      <c r="A253" s="128" t="s">
        <v>1740</v>
      </c>
      <c r="B253" s="130">
        <v>355</v>
      </c>
    </row>
    <row r="254" spans="1:2" s="113" customFormat="1" ht="21.75" customHeight="1">
      <c r="A254" s="128" t="s">
        <v>1943</v>
      </c>
      <c r="B254" s="130">
        <v>7</v>
      </c>
    </row>
    <row r="255" spans="1:2" s="113" customFormat="1" ht="21.75" customHeight="1">
      <c r="A255" s="128" t="s">
        <v>1944</v>
      </c>
      <c r="B255" s="130">
        <v>1141</v>
      </c>
    </row>
    <row r="256" spans="1:2" s="113" customFormat="1" ht="21.75" customHeight="1">
      <c r="A256" s="128" t="s">
        <v>1945</v>
      </c>
      <c r="B256" s="130">
        <f>B257</f>
        <v>1296</v>
      </c>
    </row>
    <row r="257" spans="1:2" s="113" customFormat="1" ht="21.75" customHeight="1">
      <c r="A257" s="128" t="s">
        <v>1946</v>
      </c>
      <c r="B257" s="130">
        <v>1296</v>
      </c>
    </row>
    <row r="258" spans="1:2" s="113" customFormat="1" ht="21.75" customHeight="1">
      <c r="A258" s="128" t="s">
        <v>1947</v>
      </c>
      <c r="B258" s="130">
        <f>B259</f>
        <v>25723</v>
      </c>
    </row>
    <row r="259" spans="1:2" s="113" customFormat="1" ht="21.75" customHeight="1">
      <c r="A259" s="128" t="s">
        <v>1948</v>
      </c>
      <c r="B259" s="130">
        <v>25723</v>
      </c>
    </row>
    <row r="260" spans="1:2" s="113" customFormat="1" ht="21.75" customHeight="1">
      <c r="A260" s="128" t="s">
        <v>1949</v>
      </c>
      <c r="B260" s="130">
        <f>B261</f>
        <v>2178</v>
      </c>
    </row>
    <row r="261" spans="1:2" s="113" customFormat="1" ht="21.75" customHeight="1">
      <c r="A261" s="128" t="s">
        <v>1950</v>
      </c>
      <c r="B261" s="130">
        <v>2178</v>
      </c>
    </row>
    <row r="262" spans="1:2" s="113" customFormat="1" ht="21.75" customHeight="1">
      <c r="A262" s="128" t="s">
        <v>1951</v>
      </c>
      <c r="B262" s="130">
        <f>B263</f>
        <v>1195</v>
      </c>
    </row>
    <row r="263" spans="1:2" s="113" customFormat="1" ht="21.75" customHeight="1">
      <c r="A263" s="128" t="s">
        <v>1952</v>
      </c>
      <c r="B263" s="130">
        <v>1195</v>
      </c>
    </row>
    <row r="264" spans="1:2" s="112" customFormat="1" ht="21.75" customHeight="1">
      <c r="A264" s="125" t="s">
        <v>1953</v>
      </c>
      <c r="B264" s="132">
        <f>B265+B278+B283+B289+B293+B296+B300+B298</f>
        <v>5573</v>
      </c>
    </row>
    <row r="265" spans="1:2" s="113" customFormat="1" ht="21.75" customHeight="1">
      <c r="A265" s="128" t="s">
        <v>1954</v>
      </c>
      <c r="B265" s="130">
        <f>SUM(B266:B277)</f>
        <v>1880</v>
      </c>
    </row>
    <row r="266" spans="1:2" s="113" customFormat="1" ht="21.75" customHeight="1">
      <c r="A266" s="128" t="s">
        <v>1739</v>
      </c>
      <c r="B266" s="130"/>
    </row>
    <row r="267" spans="1:2" s="113" customFormat="1" ht="21.75" customHeight="1">
      <c r="A267" s="128" t="s">
        <v>1740</v>
      </c>
      <c r="B267" s="130">
        <v>151</v>
      </c>
    </row>
    <row r="268" spans="1:2" s="113" customFormat="1" ht="21.75" customHeight="1">
      <c r="A268" s="128" t="s">
        <v>1955</v>
      </c>
      <c r="B268" s="127">
        <v>1</v>
      </c>
    </row>
    <row r="269" spans="1:2" s="113" customFormat="1" ht="21.75" customHeight="1">
      <c r="A269" s="128" t="s">
        <v>1956</v>
      </c>
      <c r="B269" s="127">
        <v>27</v>
      </c>
    </row>
    <row r="270" spans="1:2" s="113" customFormat="1" ht="21.75" customHeight="1">
      <c r="A270" s="128" t="s">
        <v>1957</v>
      </c>
      <c r="B270" s="127">
        <v>6</v>
      </c>
    </row>
    <row r="271" spans="1:2" s="113" customFormat="1" ht="21.75" customHeight="1">
      <c r="A271" s="128" t="s">
        <v>1958</v>
      </c>
      <c r="B271" s="127"/>
    </row>
    <row r="272" spans="1:2" s="113" customFormat="1" ht="21.75" customHeight="1">
      <c r="A272" s="128" t="s">
        <v>1959</v>
      </c>
      <c r="B272" s="127">
        <v>1274</v>
      </c>
    </row>
    <row r="273" spans="1:2" s="113" customFormat="1" ht="21.75" customHeight="1">
      <c r="A273" s="128" t="s">
        <v>1960</v>
      </c>
      <c r="B273" s="127">
        <v>66</v>
      </c>
    </row>
    <row r="274" spans="1:2" s="113" customFormat="1" ht="21.75" customHeight="1">
      <c r="A274" s="128" t="s">
        <v>1961</v>
      </c>
      <c r="B274" s="127"/>
    </row>
    <row r="275" spans="1:2" s="113" customFormat="1" ht="21.75" customHeight="1">
      <c r="A275" s="128" t="s">
        <v>1962</v>
      </c>
      <c r="B275" s="127">
        <v>9</v>
      </c>
    </row>
    <row r="276" spans="1:2" s="113" customFormat="1" ht="21.75" customHeight="1">
      <c r="A276" s="128" t="s">
        <v>1963</v>
      </c>
      <c r="B276" s="127">
        <v>20</v>
      </c>
    </row>
    <row r="277" spans="1:2" s="113" customFormat="1" ht="21.75" customHeight="1">
      <c r="A277" s="128" t="s">
        <v>1964</v>
      </c>
      <c r="B277" s="127">
        <v>326</v>
      </c>
    </row>
    <row r="278" spans="1:2" s="113" customFormat="1" ht="21.75" customHeight="1">
      <c r="A278" s="128" t="s">
        <v>1965</v>
      </c>
      <c r="B278" s="130">
        <f>SUM(B279:B282)</f>
        <v>1550</v>
      </c>
    </row>
    <row r="279" spans="1:2" s="113" customFormat="1" ht="21.75" customHeight="1">
      <c r="A279" s="128" t="s">
        <v>1740</v>
      </c>
      <c r="B279" s="130"/>
    </row>
    <row r="280" spans="1:2" s="113" customFormat="1" ht="21.75" customHeight="1">
      <c r="A280" s="128" t="s">
        <v>1966</v>
      </c>
      <c r="B280" s="130">
        <v>18</v>
      </c>
    </row>
    <row r="281" spans="1:2" s="113" customFormat="1" ht="21.75" customHeight="1">
      <c r="A281" s="128" t="s">
        <v>1967</v>
      </c>
      <c r="B281" s="130">
        <v>2</v>
      </c>
    </row>
    <row r="282" spans="1:2" s="113" customFormat="1" ht="21.75" customHeight="1">
      <c r="A282" s="128" t="s">
        <v>1968</v>
      </c>
      <c r="B282" s="130">
        <v>1530</v>
      </c>
    </row>
    <row r="283" spans="1:2" s="113" customFormat="1" ht="21.75" customHeight="1">
      <c r="A283" s="128" t="s">
        <v>1969</v>
      </c>
      <c r="B283" s="130">
        <f>SUM(B284:B288)</f>
        <v>40</v>
      </c>
    </row>
    <row r="284" spans="1:2" s="113" customFormat="1" ht="21.75" customHeight="1">
      <c r="A284" s="128" t="s">
        <v>1970</v>
      </c>
      <c r="B284" s="130">
        <v>9</v>
      </c>
    </row>
    <row r="285" spans="1:2" s="113" customFormat="1" ht="21.75" customHeight="1">
      <c r="A285" s="128" t="s">
        <v>1740</v>
      </c>
      <c r="B285" s="130">
        <v>7</v>
      </c>
    </row>
    <row r="286" spans="1:2" s="113" customFormat="1" ht="21.75" customHeight="1">
      <c r="A286" s="128" t="s">
        <v>1739</v>
      </c>
      <c r="B286" s="130"/>
    </row>
    <row r="287" spans="1:2" s="113" customFormat="1" ht="21.75" customHeight="1">
      <c r="A287" s="128" t="s">
        <v>1971</v>
      </c>
      <c r="B287" s="130">
        <v>19</v>
      </c>
    </row>
    <row r="288" spans="1:2" s="113" customFormat="1" ht="21.75" customHeight="1">
      <c r="A288" s="128" t="s">
        <v>1972</v>
      </c>
      <c r="B288" s="130">
        <v>5</v>
      </c>
    </row>
    <row r="289" spans="1:2" s="113" customFormat="1" ht="21.75" customHeight="1">
      <c r="A289" s="128" t="s">
        <v>1973</v>
      </c>
      <c r="B289" s="130">
        <f>SUM(B290:B292)</f>
        <v>1335</v>
      </c>
    </row>
    <row r="290" spans="1:2" s="113" customFormat="1" ht="21.75" customHeight="1">
      <c r="A290" s="128" t="s">
        <v>1974</v>
      </c>
      <c r="B290" s="130">
        <v>344</v>
      </c>
    </row>
    <row r="291" spans="1:2" s="113" customFormat="1" ht="21.75" customHeight="1">
      <c r="A291" s="128" t="s">
        <v>1975</v>
      </c>
      <c r="B291" s="130">
        <v>20</v>
      </c>
    </row>
    <row r="292" spans="1:2" s="113" customFormat="1" ht="21.75" customHeight="1">
      <c r="A292" s="128" t="s">
        <v>1976</v>
      </c>
      <c r="B292" s="130">
        <v>971</v>
      </c>
    </row>
    <row r="293" spans="1:2" s="113" customFormat="1" ht="21.75" customHeight="1">
      <c r="A293" s="128" t="s">
        <v>1977</v>
      </c>
      <c r="B293" s="130">
        <v>606</v>
      </c>
    </row>
    <row r="294" spans="1:2" s="113" customFormat="1" ht="21.75" customHeight="1">
      <c r="A294" s="128" t="s">
        <v>1978</v>
      </c>
      <c r="B294" s="130">
        <v>599</v>
      </c>
    </row>
    <row r="295" spans="1:2" s="113" customFormat="1" ht="21.75" customHeight="1">
      <c r="A295" s="128" t="s">
        <v>1979</v>
      </c>
      <c r="B295" s="130">
        <v>7</v>
      </c>
    </row>
    <row r="296" spans="1:2" s="113" customFormat="1" ht="21.75" customHeight="1">
      <c r="A296" s="128" t="s">
        <v>1980</v>
      </c>
      <c r="B296" s="130">
        <f>B297</f>
        <v>8</v>
      </c>
    </row>
    <row r="297" spans="1:2" s="113" customFormat="1" ht="21.75" customHeight="1">
      <c r="A297" s="128" t="s">
        <v>1981</v>
      </c>
      <c r="B297" s="130">
        <v>8</v>
      </c>
    </row>
    <row r="298" spans="1:2" s="113" customFormat="1" ht="21.75" customHeight="1">
      <c r="A298" s="128" t="s">
        <v>1982</v>
      </c>
      <c r="B298" s="130">
        <v>5</v>
      </c>
    </row>
    <row r="299" spans="1:2" s="113" customFormat="1" ht="21.75" customHeight="1">
      <c r="A299" s="128" t="s">
        <v>1983</v>
      </c>
      <c r="B299" s="130">
        <v>5</v>
      </c>
    </row>
    <row r="300" spans="1:2" s="113" customFormat="1" ht="21.75" customHeight="1">
      <c r="A300" s="128" t="s">
        <v>1984</v>
      </c>
      <c r="B300" s="130">
        <f>B301</f>
        <v>149</v>
      </c>
    </row>
    <row r="301" spans="1:2" s="113" customFormat="1" ht="21.75" customHeight="1">
      <c r="A301" s="128" t="s">
        <v>1985</v>
      </c>
      <c r="B301" s="130">
        <v>149</v>
      </c>
    </row>
    <row r="302" spans="1:2" s="112" customFormat="1" ht="21.75" customHeight="1">
      <c r="A302" s="125" t="s">
        <v>1986</v>
      </c>
      <c r="B302" s="124">
        <f>B303+B308</f>
        <v>390</v>
      </c>
    </row>
    <row r="303" spans="1:2" s="113" customFormat="1" ht="21.75" customHeight="1">
      <c r="A303" s="128" t="s">
        <v>1987</v>
      </c>
      <c r="B303" s="130">
        <f>SUM(B304:B307)</f>
        <v>319</v>
      </c>
    </row>
    <row r="304" spans="1:2" s="113" customFormat="1" ht="21.75" customHeight="1">
      <c r="A304" s="128" t="s">
        <v>1988</v>
      </c>
      <c r="B304" s="130">
        <v>62</v>
      </c>
    </row>
    <row r="305" spans="1:2" s="113" customFormat="1" ht="21.75" customHeight="1">
      <c r="A305" s="128" t="s">
        <v>1989</v>
      </c>
      <c r="B305" s="130">
        <v>200</v>
      </c>
    </row>
    <row r="306" spans="1:2" s="113" customFormat="1" ht="21.75" customHeight="1">
      <c r="A306" s="128" t="s">
        <v>1990</v>
      </c>
      <c r="B306" s="130"/>
    </row>
    <row r="307" spans="1:2" s="113" customFormat="1" ht="21.75" customHeight="1">
      <c r="A307" s="128" t="s">
        <v>1991</v>
      </c>
      <c r="B307" s="130">
        <v>57</v>
      </c>
    </row>
    <row r="308" spans="1:2" s="113" customFormat="1" ht="21.75" customHeight="1">
      <c r="A308" s="128" t="s">
        <v>1992</v>
      </c>
      <c r="B308" s="130">
        <f>B309</f>
        <v>71</v>
      </c>
    </row>
    <row r="309" spans="1:2" s="113" customFormat="1" ht="21.75" customHeight="1">
      <c r="A309" s="128" t="s">
        <v>1993</v>
      </c>
      <c r="B309" s="130">
        <v>71</v>
      </c>
    </row>
    <row r="310" spans="1:2" s="112" customFormat="1" ht="21.75" customHeight="1">
      <c r="A310" s="125" t="s">
        <v>1994</v>
      </c>
      <c r="B310" s="132">
        <f>B311+B317+B321+B326</f>
        <v>6657</v>
      </c>
    </row>
    <row r="311" spans="1:2" s="113" customFormat="1" ht="21.75" customHeight="1">
      <c r="A311" s="128" t="s">
        <v>1995</v>
      </c>
      <c r="B311" s="127">
        <f>B314</f>
        <v>455</v>
      </c>
    </row>
    <row r="312" spans="1:2" s="113" customFormat="1" ht="21.75" customHeight="1">
      <c r="A312" s="128" t="s">
        <v>1739</v>
      </c>
      <c r="B312" s="127"/>
    </row>
    <row r="313" spans="1:2" s="113" customFormat="1" ht="21.75" customHeight="1">
      <c r="A313" s="128" t="s">
        <v>1740</v>
      </c>
      <c r="B313" s="127"/>
    </row>
    <row r="314" spans="1:2" s="113" customFormat="1" ht="21.75" customHeight="1">
      <c r="A314" s="128" t="s">
        <v>1996</v>
      </c>
      <c r="B314" s="130">
        <v>455</v>
      </c>
    </row>
    <row r="315" spans="1:2" s="113" customFormat="1" ht="21.75" customHeight="1">
      <c r="A315" s="128" t="s">
        <v>1997</v>
      </c>
      <c r="B315" s="130"/>
    </row>
    <row r="316" spans="1:2" s="113" customFormat="1" ht="21.75" customHeight="1">
      <c r="A316" s="128" t="s">
        <v>1998</v>
      </c>
      <c r="B316" s="130"/>
    </row>
    <row r="317" spans="1:2" s="113" customFormat="1" ht="21.75" customHeight="1">
      <c r="A317" s="128" t="s">
        <v>1999</v>
      </c>
      <c r="B317" s="130">
        <v>212</v>
      </c>
    </row>
    <row r="318" spans="1:2" s="113" customFormat="1" ht="21.75" customHeight="1">
      <c r="A318" s="128" t="s">
        <v>1739</v>
      </c>
      <c r="B318" s="130">
        <v>55</v>
      </c>
    </row>
    <row r="319" spans="1:2" s="113" customFormat="1" ht="21.75" customHeight="1">
      <c r="A319" s="128" t="s">
        <v>1740</v>
      </c>
      <c r="B319" s="130">
        <v>77</v>
      </c>
    </row>
    <row r="320" spans="1:2" s="113" customFormat="1" ht="21.75" customHeight="1">
      <c r="A320" s="128" t="s">
        <v>2000</v>
      </c>
      <c r="B320" s="130">
        <v>80</v>
      </c>
    </row>
    <row r="321" spans="1:2" s="113" customFormat="1" ht="21.75" customHeight="1">
      <c r="A321" s="128" t="s">
        <v>2001</v>
      </c>
      <c r="B321" s="130">
        <f>SUM(B322:B325)</f>
        <v>691</v>
      </c>
    </row>
    <row r="322" spans="1:2" s="113" customFormat="1" ht="21.75" customHeight="1">
      <c r="A322" s="128" t="s">
        <v>1739</v>
      </c>
      <c r="B322" s="130">
        <v>4</v>
      </c>
    </row>
    <row r="323" spans="1:2" s="113" customFormat="1" ht="21.75" customHeight="1">
      <c r="A323" s="128" t="s">
        <v>2002</v>
      </c>
      <c r="B323" s="130">
        <v>156</v>
      </c>
    </row>
    <row r="324" spans="1:2" s="113" customFormat="1" ht="21.75" customHeight="1">
      <c r="A324" s="128" t="s">
        <v>2003</v>
      </c>
      <c r="B324" s="130">
        <v>530</v>
      </c>
    </row>
    <row r="325" spans="1:2" s="113" customFormat="1" ht="21.75" customHeight="1">
      <c r="A325" s="128" t="s">
        <v>2004</v>
      </c>
      <c r="B325" s="130">
        <v>1</v>
      </c>
    </row>
    <row r="326" spans="1:2" s="113" customFormat="1" ht="21.75" customHeight="1">
      <c r="A326" s="128" t="s">
        <v>2005</v>
      </c>
      <c r="B326" s="130">
        <f>SUM(B327:B328)</f>
        <v>5299</v>
      </c>
    </row>
    <row r="327" spans="1:2" s="113" customFormat="1" ht="21.75" customHeight="1">
      <c r="A327" s="128" t="s">
        <v>2006</v>
      </c>
      <c r="B327" s="130">
        <v>288</v>
      </c>
    </row>
    <row r="328" spans="1:2" s="113" customFormat="1" ht="21.75" customHeight="1">
      <c r="A328" s="128" t="s">
        <v>2007</v>
      </c>
      <c r="B328" s="130">
        <v>5011</v>
      </c>
    </row>
    <row r="329" spans="1:2" s="112" customFormat="1" ht="21.75" customHeight="1">
      <c r="A329" s="125" t="s">
        <v>2008</v>
      </c>
      <c r="B329" s="132">
        <f>SUM(B330+B332+B335)</f>
        <v>619</v>
      </c>
    </row>
    <row r="330" spans="1:2" s="113" customFormat="1" ht="21.75" customHeight="1">
      <c r="A330" s="128" t="s">
        <v>2009</v>
      </c>
      <c r="B330" s="130">
        <v>20</v>
      </c>
    </row>
    <row r="331" spans="1:2" s="113" customFormat="1" ht="21.75" customHeight="1">
      <c r="A331" s="128" t="s">
        <v>2010</v>
      </c>
      <c r="B331" s="130">
        <v>20</v>
      </c>
    </row>
    <row r="332" spans="1:2" s="113" customFormat="1" ht="21.75" customHeight="1">
      <c r="A332" s="128" t="s">
        <v>2011</v>
      </c>
      <c r="B332" s="130">
        <v>3</v>
      </c>
    </row>
    <row r="333" spans="1:2" s="113" customFormat="1" ht="21.75" customHeight="1">
      <c r="A333" s="128" t="s">
        <v>1835</v>
      </c>
      <c r="B333" s="130">
        <v>3</v>
      </c>
    </row>
    <row r="334" spans="1:2" s="113" customFormat="1" ht="21.75" customHeight="1">
      <c r="A334" s="128" t="s">
        <v>2012</v>
      </c>
      <c r="B334" s="130"/>
    </row>
    <row r="335" spans="1:2" s="113" customFormat="1" ht="21.75" customHeight="1">
      <c r="A335" s="128" t="s">
        <v>2013</v>
      </c>
      <c r="B335" s="127">
        <v>596</v>
      </c>
    </row>
    <row r="336" spans="1:2" s="113" customFormat="1" ht="21.75" customHeight="1">
      <c r="A336" s="128" t="s">
        <v>2014</v>
      </c>
      <c r="B336" s="130">
        <v>596</v>
      </c>
    </row>
    <row r="337" spans="1:2" s="112" customFormat="1" ht="21.75" customHeight="1">
      <c r="A337" s="125" t="s">
        <v>2015</v>
      </c>
      <c r="B337" s="132">
        <f>B338+B343+B341</f>
        <v>1435</v>
      </c>
    </row>
    <row r="338" spans="1:2" s="113" customFormat="1" ht="21.75" customHeight="1">
      <c r="A338" s="128" t="s">
        <v>2016</v>
      </c>
      <c r="B338" s="130">
        <f>B339+B340</f>
        <v>1435</v>
      </c>
    </row>
    <row r="339" spans="1:2" s="113" customFormat="1" ht="21.75" customHeight="1">
      <c r="A339" s="128" t="s">
        <v>1739</v>
      </c>
      <c r="B339" s="130">
        <v>85</v>
      </c>
    </row>
    <row r="340" spans="1:2" s="113" customFormat="1" ht="21.75" customHeight="1">
      <c r="A340" s="128" t="s">
        <v>1835</v>
      </c>
      <c r="B340" s="130">
        <v>1350</v>
      </c>
    </row>
    <row r="341" spans="1:2" s="113" customFormat="1" ht="21.75" customHeight="1">
      <c r="A341" s="128" t="s">
        <v>2017</v>
      </c>
      <c r="B341" s="130"/>
    </row>
    <row r="342" spans="1:2" s="113" customFormat="1" ht="21.75" customHeight="1">
      <c r="A342" s="128" t="s">
        <v>2018</v>
      </c>
      <c r="B342" s="130"/>
    </row>
    <row r="343" spans="1:2" s="113" customFormat="1" ht="21.75" customHeight="1">
      <c r="A343" s="128" t="s">
        <v>2019</v>
      </c>
      <c r="B343" s="130"/>
    </row>
    <row r="344" spans="1:2" s="113" customFormat="1" ht="21.75" customHeight="1">
      <c r="A344" s="128" t="s">
        <v>2020</v>
      </c>
      <c r="B344" s="130"/>
    </row>
    <row r="345" spans="1:2" s="112" customFormat="1" ht="21.75" customHeight="1">
      <c r="A345" s="125" t="s">
        <v>2021</v>
      </c>
      <c r="B345" s="132">
        <f>B346</f>
        <v>2754</v>
      </c>
    </row>
    <row r="346" spans="1:2" s="113" customFormat="1" ht="21.75" customHeight="1">
      <c r="A346" s="128" t="s">
        <v>2022</v>
      </c>
      <c r="B346" s="130">
        <v>2754</v>
      </c>
    </row>
    <row r="347" spans="1:2" s="113" customFormat="1" ht="21.75" customHeight="1">
      <c r="A347" s="128" t="s">
        <v>1739</v>
      </c>
      <c r="B347" s="130">
        <v>388</v>
      </c>
    </row>
    <row r="348" spans="1:2" s="113" customFormat="1" ht="21.75" customHeight="1">
      <c r="A348" s="128" t="s">
        <v>1740</v>
      </c>
      <c r="B348" s="127">
        <v>514</v>
      </c>
    </row>
    <row r="349" spans="1:2" s="113" customFormat="1" ht="21.75" customHeight="1">
      <c r="A349" s="128" t="s">
        <v>2023</v>
      </c>
      <c r="B349" s="127">
        <v>191</v>
      </c>
    </row>
    <row r="350" spans="1:2" s="113" customFormat="1" ht="21.75" customHeight="1">
      <c r="A350" s="128" t="s">
        <v>2024</v>
      </c>
      <c r="B350" s="130">
        <v>2</v>
      </c>
    </row>
    <row r="351" spans="1:2" s="113" customFormat="1" ht="21.75" customHeight="1">
      <c r="A351" s="128" t="s">
        <v>2025</v>
      </c>
      <c r="B351" s="130">
        <v>1659</v>
      </c>
    </row>
    <row r="352" spans="1:2" s="113" customFormat="1" ht="21.75" customHeight="1">
      <c r="A352" s="128" t="s">
        <v>1029</v>
      </c>
      <c r="B352" s="130"/>
    </row>
    <row r="353" spans="1:2" s="113" customFormat="1" ht="21.75" customHeight="1">
      <c r="A353" s="128" t="s">
        <v>1740</v>
      </c>
      <c r="B353" s="130"/>
    </row>
    <row r="354" spans="1:2" s="112" customFormat="1" ht="21.75" customHeight="1">
      <c r="A354" s="125" t="s">
        <v>2026</v>
      </c>
      <c r="B354" s="132">
        <f>B355+B358</f>
        <v>7913</v>
      </c>
    </row>
    <row r="355" spans="1:2" s="113" customFormat="1" ht="21.75" customHeight="1">
      <c r="A355" s="128" t="s">
        <v>2027</v>
      </c>
      <c r="B355" s="130">
        <f>B356+B357</f>
        <v>7298</v>
      </c>
    </row>
    <row r="356" spans="1:2" s="113" customFormat="1" ht="21.75" customHeight="1">
      <c r="A356" s="128" t="s">
        <v>2028</v>
      </c>
      <c r="B356" s="130">
        <v>6348</v>
      </c>
    </row>
    <row r="357" spans="1:2" s="113" customFormat="1" ht="21.75" customHeight="1">
      <c r="A357" s="128" t="s">
        <v>2029</v>
      </c>
      <c r="B357" s="130">
        <v>950</v>
      </c>
    </row>
    <row r="358" spans="1:2" s="113" customFormat="1" ht="21.75" customHeight="1">
      <c r="A358" s="128" t="s">
        <v>2030</v>
      </c>
      <c r="B358" s="127">
        <v>615</v>
      </c>
    </row>
    <row r="359" spans="1:2" s="113" customFormat="1" ht="21.75" customHeight="1">
      <c r="A359" s="128" t="s">
        <v>2031</v>
      </c>
      <c r="B359" s="127">
        <v>615</v>
      </c>
    </row>
    <row r="360" spans="1:2" s="113" customFormat="1" ht="21.75" customHeight="1">
      <c r="A360" s="128" t="s">
        <v>2032</v>
      </c>
      <c r="B360" s="127">
        <v>997</v>
      </c>
    </row>
    <row r="361" spans="1:2" s="113" customFormat="1" ht="21.75" customHeight="1">
      <c r="A361" s="128" t="s">
        <v>2033</v>
      </c>
      <c r="B361" s="127">
        <v>997</v>
      </c>
    </row>
    <row r="362" spans="1:2" s="112" customFormat="1" ht="21.75" customHeight="1">
      <c r="A362" s="126" t="s">
        <v>2034</v>
      </c>
      <c r="B362" s="124"/>
    </row>
    <row r="363" spans="1:2" s="112" customFormat="1" ht="21.75" customHeight="1">
      <c r="A363" s="140" t="s">
        <v>2035</v>
      </c>
      <c r="B363" s="132">
        <v>1</v>
      </c>
    </row>
    <row r="364" spans="1:2" s="113" customFormat="1" ht="21.75" customHeight="1">
      <c r="A364" s="126" t="s">
        <v>2036</v>
      </c>
      <c r="B364" s="130">
        <v>1</v>
      </c>
    </row>
    <row r="365" spans="1:2" s="113" customFormat="1" ht="21.75" customHeight="1">
      <c r="A365" s="126" t="s">
        <v>2037</v>
      </c>
      <c r="B365" s="130">
        <v>1</v>
      </c>
    </row>
    <row r="366" spans="1:2" s="112" customFormat="1" ht="14.25">
      <c r="A366" s="4"/>
      <c r="B366" s="141"/>
    </row>
    <row r="367" spans="1:2" s="112" customFormat="1" ht="14.25">
      <c r="A367" s="4"/>
      <c r="B367" s="141"/>
    </row>
    <row r="368" spans="1:2" s="112" customFormat="1" ht="14.25">
      <c r="A368" s="4"/>
      <c r="B368" s="141"/>
    </row>
    <row r="369" spans="1:2" s="112" customFormat="1" ht="14.25">
      <c r="A369" s="4"/>
      <c r="B369" s="141"/>
    </row>
    <row r="370" spans="1:2" s="112" customFormat="1" ht="14.25">
      <c r="A370" s="4"/>
      <c r="B370" s="141"/>
    </row>
    <row r="371" spans="1:2" s="112" customFormat="1" ht="14.25">
      <c r="A371" s="4"/>
      <c r="B371" s="141"/>
    </row>
    <row r="372" spans="1:2" s="112" customFormat="1" ht="14.25">
      <c r="A372" s="4"/>
      <c r="B372" s="141"/>
    </row>
    <row r="373" spans="1:2" s="112" customFormat="1" ht="14.25">
      <c r="A373" s="4"/>
      <c r="B373" s="141"/>
    </row>
    <row r="374" spans="1:2" s="112" customFormat="1" ht="14.25">
      <c r="A374" s="4"/>
      <c r="B374" s="141"/>
    </row>
    <row r="375" spans="1:2" s="112" customFormat="1" ht="14.25">
      <c r="A375" s="4"/>
      <c r="B375" s="141"/>
    </row>
    <row r="376" spans="1:2" s="112" customFormat="1" ht="14.25">
      <c r="A376" s="4"/>
      <c r="B376" s="141"/>
    </row>
    <row r="377" spans="1:2" s="112" customFormat="1" ht="14.25">
      <c r="A377" s="4"/>
      <c r="B377" s="141"/>
    </row>
    <row r="378" spans="1:2" s="112" customFormat="1" ht="14.25">
      <c r="A378" s="4"/>
      <c r="B378" s="141"/>
    </row>
    <row r="379" spans="1:2" s="112" customFormat="1" ht="14.25">
      <c r="A379" s="4"/>
      <c r="B379" s="141"/>
    </row>
    <row r="380" spans="1:2" s="112" customFormat="1" ht="14.25">
      <c r="A380" s="4"/>
      <c r="B380" s="141"/>
    </row>
    <row r="381" spans="1:2" s="112" customFormat="1" ht="14.25">
      <c r="A381" s="4"/>
      <c r="B381" s="141"/>
    </row>
    <row r="382" spans="1:2" s="112" customFormat="1" ht="14.25">
      <c r="A382" s="4"/>
      <c r="B382" s="141"/>
    </row>
    <row r="383" spans="1:2" s="112" customFormat="1" ht="14.25">
      <c r="A383" s="4"/>
      <c r="B383" s="141"/>
    </row>
    <row r="384" spans="1:2" s="112" customFormat="1" ht="14.25">
      <c r="A384" s="4"/>
      <c r="B384" s="141"/>
    </row>
    <row r="385" spans="1:2" s="112" customFormat="1" ht="14.25">
      <c r="A385" s="4"/>
      <c r="B385" s="141"/>
    </row>
    <row r="386" spans="1:2" s="112" customFormat="1" ht="14.25">
      <c r="A386" s="4"/>
      <c r="B386" s="141"/>
    </row>
    <row r="387" spans="1:2" s="112" customFormat="1" ht="14.25">
      <c r="A387" s="4"/>
      <c r="B387" s="141"/>
    </row>
    <row r="388" spans="1:2" s="112" customFormat="1" ht="14.25">
      <c r="A388" s="4"/>
      <c r="B388" s="141"/>
    </row>
    <row r="389" spans="1:2" s="112" customFormat="1" ht="14.25">
      <c r="A389" s="4"/>
      <c r="B389" s="141"/>
    </row>
    <row r="390" spans="1:2" s="112" customFormat="1" ht="14.25">
      <c r="A390" s="4"/>
      <c r="B390" s="141"/>
    </row>
    <row r="391" spans="1:2" s="112" customFormat="1" ht="14.25">
      <c r="A391" s="4"/>
      <c r="B391" s="141"/>
    </row>
    <row r="392" spans="1:2" s="112" customFormat="1" ht="14.25">
      <c r="A392" s="4"/>
      <c r="B392" s="141"/>
    </row>
    <row r="393" spans="1:2" s="112" customFormat="1" ht="14.25">
      <c r="A393" s="4"/>
      <c r="B393" s="141"/>
    </row>
    <row r="394" spans="1:2" s="112" customFormat="1" ht="14.25">
      <c r="A394" s="4"/>
      <c r="B394" s="141"/>
    </row>
    <row r="395" spans="1:2" s="112" customFormat="1" ht="14.25">
      <c r="A395" s="4"/>
      <c r="B395" s="141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5" sqref="A1:IV65536"/>
    </sheetView>
  </sheetViews>
  <sheetFormatPr defaultColWidth="9.00390625" defaultRowHeight="14.25"/>
  <cols>
    <col min="1" max="1" width="41.375" style="0" customWidth="1"/>
    <col min="2" max="4" width="13.625" style="0" customWidth="1"/>
  </cols>
  <sheetData>
    <row r="1" spans="1:2" ht="20.25">
      <c r="A1" s="95" t="s">
        <v>2038</v>
      </c>
      <c r="B1" s="95"/>
    </row>
    <row r="2" spans="1:4" ht="42" customHeight="1">
      <c r="A2" s="96" t="s">
        <v>2039</v>
      </c>
      <c r="B2" s="96"/>
      <c r="C2" s="96"/>
      <c r="D2" s="96"/>
    </row>
    <row r="3" spans="1:4" ht="27" customHeight="1">
      <c r="A3" s="98" t="s">
        <v>2</v>
      </c>
      <c r="B3" s="98"/>
      <c r="C3" s="98"/>
      <c r="D3" s="98"/>
    </row>
    <row r="4" spans="1:4" s="94" customFormat="1" ht="33" customHeight="1">
      <c r="A4" s="100" t="s">
        <v>33</v>
      </c>
      <c r="B4" s="100" t="s">
        <v>4</v>
      </c>
      <c r="C4" s="100" t="s">
        <v>34</v>
      </c>
      <c r="D4" s="100" t="s">
        <v>5</v>
      </c>
    </row>
    <row r="5" spans="1:4" ht="33" customHeight="1">
      <c r="A5" s="101" t="s">
        <v>1507</v>
      </c>
      <c r="B5" s="15"/>
      <c r="C5" s="15"/>
      <c r="D5" s="15"/>
    </row>
    <row r="6" spans="1:4" ht="33" customHeight="1">
      <c r="A6" s="104" t="s">
        <v>2040</v>
      </c>
      <c r="B6" s="18"/>
      <c r="C6" s="18"/>
      <c r="D6" s="18"/>
    </row>
    <row r="7" spans="1:4" ht="33" customHeight="1">
      <c r="A7" s="101" t="s">
        <v>2041</v>
      </c>
      <c r="B7" s="15"/>
      <c r="C7" s="15"/>
      <c r="D7" s="15"/>
    </row>
    <row r="8" spans="1:4" ht="33" customHeight="1">
      <c r="A8" s="104" t="s">
        <v>2042</v>
      </c>
      <c r="B8" s="18"/>
      <c r="C8" s="18"/>
      <c r="D8" s="18"/>
    </row>
    <row r="9" spans="1:4" ht="33" customHeight="1">
      <c r="A9" s="104" t="s">
        <v>2043</v>
      </c>
      <c r="B9" s="18"/>
      <c r="C9" s="18"/>
      <c r="D9" s="18"/>
    </row>
    <row r="10" spans="1:4" ht="33" customHeight="1">
      <c r="A10" s="110" t="s">
        <v>2044</v>
      </c>
      <c r="B10" s="15"/>
      <c r="C10" s="18"/>
      <c r="D10" s="18"/>
    </row>
    <row r="11" spans="1:4" ht="33" customHeight="1">
      <c r="A11" s="104" t="s">
        <v>2045</v>
      </c>
      <c r="B11" s="18"/>
      <c r="C11" s="18"/>
      <c r="D11" s="18"/>
    </row>
    <row r="12" spans="1:4" ht="33" customHeight="1">
      <c r="A12" s="101" t="s">
        <v>2046</v>
      </c>
      <c r="B12" s="111"/>
      <c r="C12" s="111"/>
      <c r="D12" s="15"/>
    </row>
    <row r="13" spans="1:4" ht="33" customHeight="1">
      <c r="A13" s="104" t="s">
        <v>2047</v>
      </c>
      <c r="B13" s="103"/>
      <c r="C13" s="103"/>
      <c r="D13" s="18"/>
    </row>
    <row r="14" spans="1:4" ht="33" customHeight="1">
      <c r="A14" s="105" t="s">
        <v>1538</v>
      </c>
      <c r="B14" s="15"/>
      <c r="C14" s="15"/>
      <c r="D14" s="15"/>
    </row>
    <row r="15" spans="1:4" ht="33" customHeight="1">
      <c r="A15" s="102" t="s">
        <v>1508</v>
      </c>
      <c r="B15" s="18"/>
      <c r="C15" s="18"/>
      <c r="D15" s="18"/>
    </row>
    <row r="16" spans="1:4" ht="33" customHeight="1">
      <c r="A16" s="105" t="s">
        <v>2048</v>
      </c>
      <c r="B16" s="15"/>
      <c r="C16" s="15"/>
      <c r="D16" s="15"/>
    </row>
    <row r="17" ht="39.75" customHeight="1"/>
    <row r="18" ht="39.75" customHeight="1"/>
    <row r="19" ht="39.75" customHeight="1"/>
    <row r="20" ht="39.75" customHeight="1"/>
  </sheetData>
  <sheetProtection/>
  <mergeCells count="2"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A5" sqref="A1:IV65536"/>
    </sheetView>
  </sheetViews>
  <sheetFormatPr defaultColWidth="9.00390625" defaultRowHeight="14.25"/>
  <cols>
    <col min="1" max="1" width="37.375" style="0" customWidth="1"/>
    <col min="2" max="4" width="16.625" style="0" customWidth="1"/>
    <col min="5" max="5" width="29.625" style="0" customWidth="1"/>
    <col min="6" max="8" width="8.875" style="0" customWidth="1"/>
  </cols>
  <sheetData>
    <row r="1" spans="1:2" ht="20.25">
      <c r="A1" s="95" t="s">
        <v>2049</v>
      </c>
      <c r="B1" s="95"/>
    </row>
    <row r="2" spans="1:8" ht="42" customHeight="1">
      <c r="A2" s="96" t="s">
        <v>2050</v>
      </c>
      <c r="B2" s="96"/>
      <c r="C2" s="96"/>
      <c r="D2" s="96"/>
      <c r="E2" s="97"/>
      <c r="F2" s="97"/>
      <c r="G2" s="97"/>
      <c r="H2" s="97"/>
    </row>
    <row r="3" spans="1:8" ht="27" customHeight="1">
      <c r="A3" s="98" t="s">
        <v>2</v>
      </c>
      <c r="B3" s="98"/>
      <c r="C3" s="98"/>
      <c r="D3" s="98"/>
      <c r="E3" s="99"/>
      <c r="F3" s="99"/>
      <c r="G3" s="99"/>
      <c r="H3" s="99"/>
    </row>
    <row r="4" spans="1:4" s="94" customFormat="1" ht="33" customHeight="1">
      <c r="A4" s="100" t="s">
        <v>33</v>
      </c>
      <c r="B4" s="100" t="s">
        <v>4</v>
      </c>
      <c r="C4" s="100" t="s">
        <v>34</v>
      </c>
      <c r="D4" s="100" t="s">
        <v>5</v>
      </c>
    </row>
    <row r="5" spans="1:4" ht="33" customHeight="1">
      <c r="A5" s="101" t="s">
        <v>1513</v>
      </c>
      <c r="B5" s="15"/>
      <c r="C5" s="15"/>
      <c r="D5" s="15"/>
    </row>
    <row r="6" spans="1:4" ht="33" customHeight="1">
      <c r="A6" s="102" t="s">
        <v>2051</v>
      </c>
      <c r="B6" s="18"/>
      <c r="C6" s="18"/>
      <c r="D6" s="18"/>
    </row>
    <row r="7" spans="1:4" ht="33" customHeight="1">
      <c r="A7" s="102" t="s">
        <v>2052</v>
      </c>
      <c r="B7" s="103"/>
      <c r="C7" s="103"/>
      <c r="D7" s="103"/>
    </row>
    <row r="8" spans="1:4" ht="33" customHeight="1">
      <c r="A8" s="104" t="s">
        <v>2053</v>
      </c>
      <c r="B8" s="103"/>
      <c r="C8" s="103"/>
      <c r="D8" s="103"/>
    </row>
    <row r="9" spans="1:4" ht="33" customHeight="1">
      <c r="A9" s="101" t="s">
        <v>1514</v>
      </c>
      <c r="B9" s="15"/>
      <c r="C9" s="15"/>
      <c r="D9" s="15"/>
    </row>
    <row r="10" spans="1:4" ht="33" customHeight="1">
      <c r="A10" s="102" t="s">
        <v>2054</v>
      </c>
      <c r="B10" s="18"/>
      <c r="C10" s="18"/>
      <c r="D10" s="18"/>
    </row>
    <row r="11" spans="1:4" ht="33" customHeight="1">
      <c r="A11" s="101" t="s">
        <v>1515</v>
      </c>
      <c r="B11" s="15"/>
      <c r="C11" s="15"/>
      <c r="D11" s="15"/>
    </row>
    <row r="12" spans="1:4" ht="33" customHeight="1">
      <c r="A12" s="102" t="s">
        <v>2055</v>
      </c>
      <c r="B12" s="18"/>
      <c r="C12" s="18"/>
      <c r="D12" s="18"/>
    </row>
    <row r="13" spans="1:4" ht="33" customHeight="1">
      <c r="A13" s="105" t="s">
        <v>1567</v>
      </c>
      <c r="B13" s="15"/>
      <c r="C13" s="15"/>
      <c r="D13" s="15"/>
    </row>
    <row r="14" spans="1:4" ht="33" customHeight="1">
      <c r="A14" s="102" t="s">
        <v>1470</v>
      </c>
      <c r="B14" s="106"/>
      <c r="C14" s="106"/>
      <c r="D14" s="106"/>
    </row>
    <row r="15" spans="1:4" ht="33" customHeight="1">
      <c r="A15" s="107" t="s">
        <v>2056</v>
      </c>
      <c r="B15" s="108"/>
      <c r="C15" s="108"/>
      <c r="D15" s="108"/>
    </row>
    <row r="16" spans="1:4" ht="33" customHeight="1">
      <c r="A16" s="109" t="s">
        <v>2057</v>
      </c>
      <c r="B16" s="22"/>
      <c r="C16" s="22"/>
      <c r="D16" s="22"/>
    </row>
    <row r="17" ht="39.75" customHeight="1"/>
    <row r="18" ht="39.75" customHeight="1"/>
    <row r="19" ht="39.75" customHeight="1"/>
    <row r="20" ht="39.75" customHeight="1"/>
  </sheetData>
  <sheetProtection/>
  <mergeCells count="2"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A5" sqref="A1:IV65536"/>
    </sheetView>
  </sheetViews>
  <sheetFormatPr defaultColWidth="9.125" defaultRowHeight="14.25"/>
  <cols>
    <col min="1" max="1" width="30.875" style="42" customWidth="1"/>
    <col min="2" max="3" width="13.375" style="42" customWidth="1"/>
    <col min="4" max="4" width="30.625" style="42" customWidth="1"/>
    <col min="5" max="5" width="12.75390625" style="43" customWidth="1"/>
    <col min="6" max="6" width="12.75390625" style="42" customWidth="1"/>
    <col min="7" max="9" width="9.125" style="42" hidden="1" customWidth="1"/>
    <col min="10" max="10" width="12.875" style="42" hidden="1" customWidth="1"/>
    <col min="11" max="11" width="12.125" style="42" hidden="1" customWidth="1"/>
    <col min="12" max="237" width="9.125" style="42" customWidth="1"/>
    <col min="238" max="250" width="9.125" style="3" customWidth="1"/>
  </cols>
  <sheetData>
    <row r="1" spans="1:250" s="37" customFormat="1" ht="18.75" customHeight="1">
      <c r="A1" s="44" t="s">
        <v>2058</v>
      </c>
      <c r="B1" s="42"/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6" s="38" customFormat="1" ht="27" customHeight="1">
      <c r="A2" s="45" t="s">
        <v>2059</v>
      </c>
      <c r="B2" s="45"/>
      <c r="C2" s="45"/>
      <c r="D2" s="45"/>
      <c r="E2" s="45"/>
      <c r="F2" s="45"/>
    </row>
    <row r="3" spans="1:6" s="38" customFormat="1" ht="16.5" customHeight="1">
      <c r="A3" s="46"/>
      <c r="B3" s="46"/>
      <c r="C3" s="46"/>
      <c r="D3" s="46"/>
      <c r="E3" s="46"/>
      <c r="F3" s="46"/>
    </row>
    <row r="4" spans="1:6" s="38" customFormat="1" ht="16.5" customHeight="1">
      <c r="A4" s="41" t="s">
        <v>2</v>
      </c>
      <c r="B4" s="41"/>
      <c r="C4" s="41"/>
      <c r="D4" s="41"/>
      <c r="E4" s="41"/>
      <c r="F4" s="41"/>
    </row>
    <row r="5" spans="1:11" s="39" customFormat="1" ht="21.75" customHeight="1">
      <c r="A5" s="47" t="s">
        <v>33</v>
      </c>
      <c r="B5" s="48" t="s">
        <v>4</v>
      </c>
      <c r="C5" s="48" t="s">
        <v>5</v>
      </c>
      <c r="D5" s="47" t="s">
        <v>33</v>
      </c>
      <c r="E5" s="48" t="s">
        <v>4</v>
      </c>
      <c r="F5" s="48" t="s">
        <v>5</v>
      </c>
      <c r="G5" s="49" t="s">
        <v>2060</v>
      </c>
      <c r="H5" s="50" t="s">
        <v>2061</v>
      </c>
      <c r="I5" s="50" t="s">
        <v>2062</v>
      </c>
      <c r="J5" s="39" t="s">
        <v>1474</v>
      </c>
      <c r="K5" s="39" t="s">
        <v>2063</v>
      </c>
    </row>
    <row r="6" spans="1:11" s="39" customFormat="1" ht="21.75" customHeight="1">
      <c r="A6" s="51" t="s">
        <v>1522</v>
      </c>
      <c r="B6" s="52"/>
      <c r="C6" s="52"/>
      <c r="D6" s="53" t="s">
        <v>1542</v>
      </c>
      <c r="E6" s="52"/>
      <c r="F6" s="52"/>
      <c r="G6" s="54">
        <v>30</v>
      </c>
      <c r="H6" s="55">
        <v>10862</v>
      </c>
      <c r="I6" s="55">
        <v>0</v>
      </c>
      <c r="J6" s="39">
        <v>6632826</v>
      </c>
      <c r="K6" s="39">
        <f>C6-F6</f>
        <v>0</v>
      </c>
    </row>
    <row r="7" spans="1:9" s="38" customFormat="1" ht="21.75" customHeight="1">
      <c r="A7" s="56" t="s">
        <v>2064</v>
      </c>
      <c r="B7" s="57"/>
      <c r="C7" s="57"/>
      <c r="D7" s="58" t="s">
        <v>2065</v>
      </c>
      <c r="E7" s="57"/>
      <c r="F7" s="57"/>
      <c r="G7" s="59"/>
      <c r="H7" s="60"/>
      <c r="I7" s="60"/>
    </row>
    <row r="8" spans="1:9" s="38" customFormat="1" ht="21.75" customHeight="1">
      <c r="A8" s="56" t="s">
        <v>2066</v>
      </c>
      <c r="B8" s="57"/>
      <c r="C8" s="57"/>
      <c r="D8" s="61" t="s">
        <v>2067</v>
      </c>
      <c r="E8" s="57"/>
      <c r="F8" s="57"/>
      <c r="G8" s="59"/>
      <c r="H8" s="60"/>
      <c r="I8" s="60"/>
    </row>
    <row r="9" spans="1:9" s="38" customFormat="1" ht="21.75" customHeight="1">
      <c r="A9" s="56" t="s">
        <v>2068</v>
      </c>
      <c r="B9" s="57"/>
      <c r="C9" s="57"/>
      <c r="D9" s="61" t="s">
        <v>2069</v>
      </c>
      <c r="E9" s="57"/>
      <c r="F9" s="57"/>
      <c r="G9" s="59"/>
      <c r="H9" s="60"/>
      <c r="I9" s="60"/>
    </row>
    <row r="10" spans="1:9" s="38" customFormat="1" ht="21.75" customHeight="1">
      <c r="A10" s="56" t="s">
        <v>1258</v>
      </c>
      <c r="B10" s="57"/>
      <c r="C10" s="57"/>
      <c r="D10" s="61" t="s">
        <v>2070</v>
      </c>
      <c r="E10" s="57"/>
      <c r="F10" s="57"/>
      <c r="G10" s="59"/>
      <c r="H10" s="60"/>
      <c r="I10" s="60"/>
    </row>
    <row r="11" spans="1:9" s="38" customFormat="1" ht="21.75" customHeight="1">
      <c r="A11" s="56" t="s">
        <v>2071</v>
      </c>
      <c r="B11" s="57"/>
      <c r="C11" s="57"/>
      <c r="D11" s="61"/>
      <c r="E11" s="57"/>
      <c r="F11" s="57"/>
      <c r="G11" s="59"/>
      <c r="H11" s="60"/>
      <c r="I11" s="60"/>
    </row>
    <row r="12" spans="1:9" s="38" customFormat="1" ht="21.75" customHeight="1">
      <c r="A12" s="56" t="s">
        <v>2072</v>
      </c>
      <c r="B12" s="57"/>
      <c r="C12" s="57"/>
      <c r="D12" s="61"/>
      <c r="E12" s="57"/>
      <c r="F12" s="57"/>
      <c r="G12" s="59"/>
      <c r="H12" s="60"/>
      <c r="I12" s="60"/>
    </row>
    <row r="13" spans="1:9" s="38" customFormat="1" ht="30" customHeight="1">
      <c r="A13" s="51" t="s">
        <v>2073</v>
      </c>
      <c r="B13" s="62"/>
      <c r="C13" s="52"/>
      <c r="D13" s="51" t="s">
        <v>2074</v>
      </c>
      <c r="E13" s="62"/>
      <c r="F13" s="52"/>
      <c r="G13" s="63"/>
      <c r="H13" s="64"/>
      <c r="I13" s="64"/>
    </row>
    <row r="14" spans="1:9" s="38" customFormat="1" ht="21.75" customHeight="1">
      <c r="A14" s="56" t="s">
        <v>2064</v>
      </c>
      <c r="B14" s="65"/>
      <c r="C14" s="57"/>
      <c r="D14" s="58" t="s">
        <v>2065</v>
      </c>
      <c r="E14" s="65"/>
      <c r="F14" s="57"/>
      <c r="G14" s="59"/>
      <c r="H14" s="60"/>
      <c r="I14" s="60"/>
    </row>
    <row r="15" spans="1:9" s="38" customFormat="1" ht="21.75" customHeight="1">
      <c r="A15" s="56" t="s">
        <v>2066</v>
      </c>
      <c r="B15" s="65"/>
      <c r="C15" s="57"/>
      <c r="D15" s="61" t="s">
        <v>2069</v>
      </c>
      <c r="E15" s="65"/>
      <c r="F15" s="57"/>
      <c r="G15" s="59"/>
      <c r="H15" s="60"/>
      <c r="I15" s="60"/>
    </row>
    <row r="16" spans="1:9" s="38" customFormat="1" ht="21.75" customHeight="1">
      <c r="A16" s="56" t="s">
        <v>2068</v>
      </c>
      <c r="B16" s="65"/>
      <c r="C16" s="57"/>
      <c r="D16" s="61"/>
      <c r="E16" s="65"/>
      <c r="F16" s="57"/>
      <c r="G16" s="59"/>
      <c r="H16" s="60"/>
      <c r="I16" s="60"/>
    </row>
    <row r="17" spans="1:9" s="38" customFormat="1" ht="21.75" customHeight="1">
      <c r="A17" s="56" t="s">
        <v>2071</v>
      </c>
      <c r="B17" s="65"/>
      <c r="C17" s="57"/>
      <c r="D17" s="61"/>
      <c r="E17" s="65"/>
      <c r="F17" s="57"/>
      <c r="G17" s="59"/>
      <c r="H17" s="60"/>
      <c r="I17" s="60"/>
    </row>
    <row r="18" spans="1:11" s="39" customFormat="1" ht="21.75" customHeight="1">
      <c r="A18" s="51" t="s">
        <v>2075</v>
      </c>
      <c r="B18" s="52"/>
      <c r="C18" s="52"/>
      <c r="D18" s="53" t="s">
        <v>2076</v>
      </c>
      <c r="E18" s="52"/>
      <c r="F18" s="52"/>
      <c r="G18" s="66"/>
      <c r="H18" s="67"/>
      <c r="I18" s="67"/>
      <c r="J18" s="39">
        <v>14255</v>
      </c>
      <c r="K18" s="39">
        <f>C18-F18</f>
        <v>0</v>
      </c>
    </row>
    <row r="19" spans="1:9" s="38" customFormat="1" ht="21.75" customHeight="1">
      <c r="A19" s="56" t="s">
        <v>2064</v>
      </c>
      <c r="B19" s="57"/>
      <c r="C19" s="57"/>
      <c r="D19" s="58" t="s">
        <v>2065</v>
      </c>
      <c r="E19" s="57"/>
      <c r="F19" s="57"/>
      <c r="G19" s="59"/>
      <c r="H19" s="60"/>
      <c r="I19" s="60"/>
    </row>
    <row r="20" spans="1:9" s="38" customFormat="1" ht="21.75" customHeight="1">
      <c r="A20" s="56" t="s">
        <v>2066</v>
      </c>
      <c r="B20" s="57"/>
      <c r="C20" s="57"/>
      <c r="D20" s="61" t="s">
        <v>2077</v>
      </c>
      <c r="E20" s="57"/>
      <c r="F20" s="57"/>
      <c r="G20" s="59"/>
      <c r="H20" s="60"/>
      <c r="I20" s="60"/>
    </row>
    <row r="21" spans="1:9" s="38" customFormat="1" ht="21.75" customHeight="1">
      <c r="A21" s="56" t="s">
        <v>2068</v>
      </c>
      <c r="B21" s="57"/>
      <c r="C21" s="57"/>
      <c r="D21" s="61" t="s">
        <v>233</v>
      </c>
      <c r="E21" s="57"/>
      <c r="F21" s="57"/>
      <c r="G21" s="59"/>
      <c r="H21" s="60"/>
      <c r="I21" s="60"/>
    </row>
    <row r="22" spans="1:9" s="38" customFormat="1" ht="21.75" customHeight="1">
      <c r="A22" s="56" t="s">
        <v>2071</v>
      </c>
      <c r="B22" s="57"/>
      <c r="C22" s="57"/>
      <c r="D22" s="61" t="s">
        <v>2069</v>
      </c>
      <c r="E22" s="57"/>
      <c r="F22" s="57"/>
      <c r="G22" s="59"/>
      <c r="H22" s="60"/>
      <c r="I22" s="60"/>
    </row>
    <row r="23" spans="1:9" s="38" customFormat="1" ht="21.75" customHeight="1">
      <c r="A23" s="68" t="s">
        <v>1531</v>
      </c>
      <c r="B23" s="69"/>
      <c r="C23" s="69"/>
      <c r="D23" s="70" t="s">
        <v>1553</v>
      </c>
      <c r="E23" s="69"/>
      <c r="F23" s="69"/>
      <c r="G23" s="59"/>
      <c r="H23" s="60"/>
      <c r="I23" s="60"/>
    </row>
    <row r="24" spans="1:9" s="38" customFormat="1" ht="21.75" customHeight="1">
      <c r="A24" s="71" t="s">
        <v>2078</v>
      </c>
      <c r="B24" s="72"/>
      <c r="C24" s="72"/>
      <c r="D24" s="73" t="s">
        <v>2079</v>
      </c>
      <c r="E24" s="72"/>
      <c r="F24" s="72"/>
      <c r="G24" s="63"/>
      <c r="H24" s="64"/>
      <c r="I24" s="64"/>
    </row>
    <row r="25" spans="1:9" s="38" customFormat="1" ht="21.75" customHeight="1">
      <c r="A25" s="71" t="s">
        <v>2066</v>
      </c>
      <c r="B25" s="72"/>
      <c r="C25" s="72"/>
      <c r="D25" s="73" t="s">
        <v>2069</v>
      </c>
      <c r="E25" s="72"/>
      <c r="F25" s="72"/>
      <c r="G25" s="63"/>
      <c r="H25" s="64"/>
      <c r="I25" s="64"/>
    </row>
    <row r="26" spans="1:9" s="38" customFormat="1" ht="21.75" customHeight="1">
      <c r="A26" s="71" t="s">
        <v>2068</v>
      </c>
      <c r="B26" s="72"/>
      <c r="C26" s="72"/>
      <c r="D26" s="73"/>
      <c r="E26" s="72"/>
      <c r="F26" s="72"/>
      <c r="G26" s="63"/>
      <c r="H26" s="64"/>
      <c r="I26" s="64"/>
    </row>
    <row r="27" spans="1:9" s="38" customFormat="1" ht="21.75" customHeight="1">
      <c r="A27" s="71" t="s">
        <v>2071</v>
      </c>
      <c r="B27" s="72"/>
      <c r="C27" s="72"/>
      <c r="D27" s="73"/>
      <c r="E27" s="72"/>
      <c r="F27" s="72"/>
      <c r="G27" s="63"/>
      <c r="H27" s="64"/>
      <c r="I27" s="64"/>
    </row>
    <row r="28" spans="1:250" s="40" customFormat="1" ht="21.75" customHeight="1">
      <c r="A28" s="74" t="s">
        <v>2080</v>
      </c>
      <c r="B28" s="75"/>
      <c r="C28" s="75"/>
      <c r="D28" s="76" t="s">
        <v>2081</v>
      </c>
      <c r="E28" s="75"/>
      <c r="F28" s="75"/>
      <c r="G28" s="77"/>
      <c r="H28" s="78"/>
      <c r="I28" s="78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</row>
    <row r="29" spans="1:250" s="41" customFormat="1" ht="21.75" customHeight="1">
      <c r="A29" s="79" t="s">
        <v>2078</v>
      </c>
      <c r="B29" s="80"/>
      <c r="C29" s="80"/>
      <c r="D29" s="81" t="s">
        <v>2079</v>
      </c>
      <c r="E29" s="80"/>
      <c r="F29" s="80"/>
      <c r="G29" s="82"/>
      <c r="H29" s="83"/>
      <c r="I29" s="8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</row>
    <row r="30" spans="1:250" s="41" customFormat="1" ht="21.75" customHeight="1">
      <c r="A30" s="79" t="s">
        <v>2066</v>
      </c>
      <c r="B30" s="80"/>
      <c r="C30" s="80"/>
      <c r="D30" s="81" t="s">
        <v>2082</v>
      </c>
      <c r="E30" s="80"/>
      <c r="F30" s="80"/>
      <c r="G30" s="82"/>
      <c r="H30" s="83"/>
      <c r="I30" s="8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</row>
    <row r="31" spans="1:250" s="41" customFormat="1" ht="21.75" customHeight="1">
      <c r="A31" s="79" t="s">
        <v>2068</v>
      </c>
      <c r="B31" s="80"/>
      <c r="C31" s="80"/>
      <c r="D31" s="81" t="s">
        <v>233</v>
      </c>
      <c r="E31" s="80"/>
      <c r="F31" s="80"/>
      <c r="G31" s="82"/>
      <c r="H31" s="83"/>
      <c r="I31" s="8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</row>
    <row r="32" spans="1:250" s="41" customFormat="1" ht="21.75" customHeight="1">
      <c r="A32" s="79" t="s">
        <v>1258</v>
      </c>
      <c r="B32" s="80"/>
      <c r="C32" s="80"/>
      <c r="D32" s="81"/>
      <c r="E32" s="80"/>
      <c r="F32" s="80"/>
      <c r="G32" s="82"/>
      <c r="H32" s="83"/>
      <c r="I32" s="8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</row>
    <row r="33" spans="1:9" s="38" customFormat="1" ht="21.75" customHeight="1">
      <c r="A33" s="68" t="s">
        <v>1533</v>
      </c>
      <c r="B33" s="69"/>
      <c r="C33" s="69"/>
      <c r="D33" s="70" t="s">
        <v>1558</v>
      </c>
      <c r="E33" s="69"/>
      <c r="F33" s="69"/>
      <c r="G33" s="63"/>
      <c r="H33" s="64"/>
      <c r="I33" s="64"/>
    </row>
    <row r="34" spans="1:9" s="38" customFormat="1" ht="21.75" customHeight="1">
      <c r="A34" s="71" t="s">
        <v>2083</v>
      </c>
      <c r="B34" s="72"/>
      <c r="C34" s="72"/>
      <c r="D34" s="73" t="s">
        <v>2084</v>
      </c>
      <c r="E34" s="72"/>
      <c r="F34" s="72"/>
      <c r="G34" s="63"/>
      <c r="H34" s="64"/>
      <c r="I34" s="64"/>
    </row>
    <row r="35" spans="1:9" s="38" customFormat="1" ht="21.75" customHeight="1">
      <c r="A35" s="71" t="s">
        <v>2066</v>
      </c>
      <c r="B35" s="72"/>
      <c r="C35" s="72"/>
      <c r="D35" s="73" t="s">
        <v>2085</v>
      </c>
      <c r="E35" s="72"/>
      <c r="F35" s="72"/>
      <c r="G35" s="63"/>
      <c r="H35" s="64"/>
      <c r="I35" s="64"/>
    </row>
    <row r="36" spans="1:9" s="38" customFormat="1" ht="21.75" customHeight="1">
      <c r="A36" s="71"/>
      <c r="B36" s="72"/>
      <c r="C36" s="72"/>
      <c r="D36" s="73" t="s">
        <v>2086</v>
      </c>
      <c r="E36" s="72"/>
      <c r="F36" s="72"/>
      <c r="G36" s="63"/>
      <c r="H36" s="64"/>
      <c r="I36" s="64"/>
    </row>
    <row r="37" spans="1:9" s="38" customFormat="1" ht="21.75" customHeight="1">
      <c r="A37" s="71"/>
      <c r="B37" s="72"/>
      <c r="C37" s="72"/>
      <c r="D37" s="73" t="s">
        <v>233</v>
      </c>
      <c r="E37" s="72"/>
      <c r="F37" s="72"/>
      <c r="G37" s="63"/>
      <c r="H37" s="64"/>
      <c r="I37" s="64"/>
    </row>
    <row r="38" spans="1:9" s="38" customFormat="1" ht="21.75" customHeight="1">
      <c r="A38" s="51" t="s">
        <v>1529</v>
      </c>
      <c r="B38" s="52"/>
      <c r="C38" s="52"/>
      <c r="D38" s="53" t="s">
        <v>1546</v>
      </c>
      <c r="E38" s="52"/>
      <c r="F38" s="52"/>
      <c r="G38" s="63"/>
      <c r="H38" s="64"/>
      <c r="I38" s="64"/>
    </row>
    <row r="39" spans="1:9" s="38" customFormat="1" ht="21.75" customHeight="1">
      <c r="A39" s="56" t="s">
        <v>2087</v>
      </c>
      <c r="B39" s="57"/>
      <c r="C39" s="57"/>
      <c r="D39" s="61" t="s">
        <v>2088</v>
      </c>
      <c r="E39" s="57"/>
      <c r="F39" s="57"/>
      <c r="G39" s="63"/>
      <c r="H39" s="64"/>
      <c r="I39" s="64"/>
    </row>
    <row r="40" spans="1:9" s="38" customFormat="1" ht="21.75" customHeight="1">
      <c r="A40" s="56" t="s">
        <v>2066</v>
      </c>
      <c r="B40" s="57"/>
      <c r="C40" s="57"/>
      <c r="D40" s="61" t="s">
        <v>2089</v>
      </c>
      <c r="E40" s="57"/>
      <c r="F40" s="57"/>
      <c r="G40" s="63"/>
      <c r="H40" s="64"/>
      <c r="I40" s="64"/>
    </row>
    <row r="41" spans="1:9" s="38" customFormat="1" ht="21.75" customHeight="1">
      <c r="A41" s="56" t="s">
        <v>1258</v>
      </c>
      <c r="B41" s="57"/>
      <c r="C41" s="57"/>
      <c r="D41" s="61" t="s">
        <v>2067</v>
      </c>
      <c r="E41" s="57"/>
      <c r="F41" s="57"/>
      <c r="G41" s="63"/>
      <c r="H41" s="64"/>
      <c r="I41" s="64"/>
    </row>
    <row r="42" spans="1:9" s="38" customFormat="1" ht="21.75" customHeight="1">
      <c r="A42" s="56" t="s">
        <v>2071</v>
      </c>
      <c r="B42" s="57"/>
      <c r="C42" s="57"/>
      <c r="D42" s="84" t="s">
        <v>2090</v>
      </c>
      <c r="E42" s="57"/>
      <c r="F42" s="57"/>
      <c r="G42" s="63"/>
      <c r="H42" s="64"/>
      <c r="I42" s="64"/>
    </row>
    <row r="43" spans="1:9" s="38" customFormat="1" ht="21.75" customHeight="1">
      <c r="A43" s="56" t="s">
        <v>2072</v>
      </c>
      <c r="B43" s="57"/>
      <c r="C43" s="57"/>
      <c r="D43" s="84" t="s">
        <v>2091</v>
      </c>
      <c r="E43" s="57"/>
      <c r="F43" s="57"/>
      <c r="G43" s="63"/>
      <c r="H43" s="64"/>
      <c r="I43" s="64"/>
    </row>
    <row r="44" spans="1:9" s="38" customFormat="1" ht="21.75" customHeight="1">
      <c r="A44" s="56"/>
      <c r="B44" s="57"/>
      <c r="C44" s="57"/>
      <c r="D44" s="84" t="s">
        <v>2092</v>
      </c>
      <c r="E44" s="85"/>
      <c r="F44" s="57"/>
      <c r="G44" s="63"/>
      <c r="H44" s="64"/>
      <c r="I44" s="64"/>
    </row>
    <row r="45" spans="1:9" s="38" customFormat="1" ht="21.75" customHeight="1">
      <c r="A45" s="56"/>
      <c r="B45" s="57"/>
      <c r="C45" s="84"/>
      <c r="D45" s="84" t="s">
        <v>2093</v>
      </c>
      <c r="E45" s="85"/>
      <c r="F45" s="57"/>
      <c r="G45" s="63"/>
      <c r="H45" s="64"/>
      <c r="I45" s="64"/>
    </row>
    <row r="46" spans="1:9" s="38" customFormat="1" ht="21.75" customHeight="1">
      <c r="A46" s="56"/>
      <c r="B46" s="86"/>
      <c r="C46" s="86"/>
      <c r="D46" s="87" t="s">
        <v>2069</v>
      </c>
      <c r="E46" s="57"/>
      <c r="F46" s="57"/>
      <c r="G46" s="63"/>
      <c r="H46" s="64"/>
      <c r="I46" s="64"/>
    </row>
    <row r="47" spans="1:9" s="38" customFormat="1" ht="21.75" customHeight="1">
      <c r="A47" s="56"/>
      <c r="B47" s="57"/>
      <c r="C47" s="57"/>
      <c r="D47" s="61" t="s">
        <v>2094</v>
      </c>
      <c r="E47" s="57"/>
      <c r="F47" s="57"/>
      <c r="G47" s="63"/>
      <c r="H47" s="64"/>
      <c r="I47" s="64"/>
    </row>
    <row r="48" spans="1:9" s="39" customFormat="1" ht="21.75" customHeight="1">
      <c r="A48" s="51" t="s">
        <v>1535</v>
      </c>
      <c r="B48" s="52"/>
      <c r="C48" s="52"/>
      <c r="D48" s="53" t="s">
        <v>1563</v>
      </c>
      <c r="E48" s="52"/>
      <c r="F48" s="52"/>
      <c r="G48" s="66"/>
      <c r="H48" s="67"/>
      <c r="I48" s="67"/>
    </row>
    <row r="49" spans="1:9" s="38" customFormat="1" ht="21.75" customHeight="1">
      <c r="A49" s="56" t="s">
        <v>2095</v>
      </c>
      <c r="B49" s="57"/>
      <c r="C49" s="57"/>
      <c r="D49" s="61" t="s">
        <v>2096</v>
      </c>
      <c r="E49" s="57"/>
      <c r="F49" s="57"/>
      <c r="G49" s="63"/>
      <c r="H49" s="64"/>
      <c r="I49" s="64"/>
    </row>
    <row r="50" spans="1:9" s="38" customFormat="1" ht="21.75" customHeight="1">
      <c r="A50" s="56" t="s">
        <v>2066</v>
      </c>
      <c r="B50" s="57"/>
      <c r="C50" s="57"/>
      <c r="D50" s="61" t="s">
        <v>2097</v>
      </c>
      <c r="E50" s="57"/>
      <c r="F50" s="57"/>
      <c r="G50" s="63"/>
      <c r="H50" s="64"/>
      <c r="I50" s="64"/>
    </row>
    <row r="51" spans="1:9" s="38" customFormat="1" ht="21.75" customHeight="1">
      <c r="A51" s="71" t="s">
        <v>2068</v>
      </c>
      <c r="B51" s="57"/>
      <c r="C51" s="57"/>
      <c r="D51" s="61"/>
      <c r="E51" s="57"/>
      <c r="F51" s="57"/>
      <c r="G51" s="63"/>
      <c r="H51" s="64"/>
      <c r="I51" s="64"/>
    </row>
    <row r="52" spans="1:9" s="38" customFormat="1" ht="21.75" customHeight="1">
      <c r="A52" s="56" t="s">
        <v>2098</v>
      </c>
      <c r="B52" s="57"/>
      <c r="C52" s="57"/>
      <c r="D52" s="61"/>
      <c r="E52" s="57"/>
      <c r="F52" s="57"/>
      <c r="G52" s="63"/>
      <c r="H52" s="64"/>
      <c r="I52" s="64"/>
    </row>
    <row r="53" spans="1:9" s="38" customFormat="1" ht="21.75" customHeight="1">
      <c r="A53" s="88" t="s">
        <v>2099</v>
      </c>
      <c r="B53" s="52"/>
      <c r="C53" s="52"/>
      <c r="D53" s="89" t="s">
        <v>2100</v>
      </c>
      <c r="E53" s="52"/>
      <c r="F53" s="52"/>
      <c r="G53" s="63"/>
      <c r="H53" s="64"/>
      <c r="I53" s="64"/>
    </row>
    <row r="54" spans="1:250" s="37" customFormat="1" ht="21" customHeight="1">
      <c r="A54" s="90" t="s">
        <v>1474</v>
      </c>
      <c r="B54" s="65"/>
      <c r="C54" s="57"/>
      <c r="D54" s="91" t="s">
        <v>1151</v>
      </c>
      <c r="E54" s="65"/>
      <c r="F54" s="57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</row>
    <row r="55" spans="1:250" s="37" customFormat="1" ht="21" customHeight="1">
      <c r="A55" s="47" t="s">
        <v>2101</v>
      </c>
      <c r="B55" s="52"/>
      <c r="C55" s="52"/>
      <c r="D55" s="89" t="s">
        <v>2102</v>
      </c>
      <c r="E55" s="52"/>
      <c r="F55" s="5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</row>
    <row r="56" spans="1:256" s="42" customFormat="1" ht="30.75" customHeight="1">
      <c r="A56" s="9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/>
      <c r="IR56"/>
      <c r="IS56"/>
      <c r="IT56"/>
      <c r="IU56"/>
      <c r="IV56"/>
    </row>
    <row r="57" spans="1:250" s="37" customFormat="1" ht="14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spans="1:250" s="37" customFormat="1" ht="14.25">
      <c r="A58" s="42"/>
      <c r="B58" s="42"/>
      <c r="C58" s="42"/>
      <c r="D58" s="43"/>
      <c r="E58" s="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</row>
  </sheetData>
  <sheetProtection/>
  <mergeCells count="3">
    <mergeCell ref="A2:F2"/>
    <mergeCell ref="A3:F3"/>
    <mergeCell ref="A4:F4"/>
  </mergeCells>
  <printOptions/>
  <pageMargins left="0.75" right="0.75" top="1" bottom="1" header="0.51" footer="0.5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Zeros="0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4.25"/>
  <cols>
    <col min="1" max="1" width="27.875" style="3" customWidth="1"/>
    <col min="2" max="6" width="15.375" style="3" customWidth="1"/>
    <col min="7" max="7" width="9.50390625" style="3" hidden="1" customWidth="1"/>
    <col min="8" max="8" width="12.625" style="3" hidden="1" customWidth="1"/>
    <col min="9" max="9" width="13.75390625" style="3" hidden="1" customWidth="1"/>
    <col min="10" max="16384" width="9.00390625" style="3" customWidth="1"/>
  </cols>
  <sheetData>
    <row r="1" ht="14.25">
      <c r="A1" s="3" t="s">
        <v>2103</v>
      </c>
    </row>
    <row r="2" spans="1:6" ht="22.5">
      <c r="A2" s="5" t="s">
        <v>2104</v>
      </c>
      <c r="B2" s="5"/>
      <c r="C2" s="5"/>
      <c r="D2" s="5"/>
      <c r="E2" s="5"/>
      <c r="F2" s="5"/>
    </row>
    <row r="3" spans="1:6" ht="14.25">
      <c r="A3" s="8"/>
      <c r="B3" s="8"/>
      <c r="C3" s="8"/>
      <c r="D3" s="8"/>
      <c r="E3" s="2"/>
      <c r="F3" s="10" t="s">
        <v>61</v>
      </c>
    </row>
    <row r="4" spans="1:6" ht="22.5" customHeight="1">
      <c r="A4" s="11" t="s">
        <v>1494</v>
      </c>
      <c r="B4" s="11" t="s">
        <v>1179</v>
      </c>
      <c r="C4" s="14" t="s">
        <v>2105</v>
      </c>
      <c r="D4" s="14" t="s">
        <v>2106</v>
      </c>
      <c r="E4" s="11" t="s">
        <v>2105</v>
      </c>
      <c r="F4" s="11"/>
    </row>
    <row r="5" spans="1:6" ht="37.5" customHeight="1">
      <c r="A5" s="11"/>
      <c r="B5" s="11"/>
      <c r="C5" s="14"/>
      <c r="D5" s="14"/>
      <c r="E5" s="14" t="s">
        <v>2107</v>
      </c>
      <c r="F5" s="14" t="s">
        <v>2108</v>
      </c>
    </row>
    <row r="6" spans="1:7" ht="18.75" customHeight="1">
      <c r="A6" s="11" t="s">
        <v>2109</v>
      </c>
      <c r="B6" s="24">
        <f>B7+B24</f>
        <v>130384</v>
      </c>
      <c r="C6" s="24">
        <f>C7+C24</f>
        <v>74043</v>
      </c>
      <c r="D6" s="24">
        <f>D7+D24</f>
        <v>64482</v>
      </c>
      <c r="E6" s="25">
        <f aca="true" t="shared" si="0" ref="E6:E10">C6/B6*100</f>
        <v>56.788409620812374</v>
      </c>
      <c r="F6" s="25">
        <f aca="true" t="shared" si="1" ref="F6:F10">(C6-D6)/D6*100</f>
        <v>14.827393691262678</v>
      </c>
      <c r="G6" s="26"/>
    </row>
    <row r="7" spans="1:9" ht="18.75" customHeight="1">
      <c r="A7" s="11" t="s">
        <v>10</v>
      </c>
      <c r="B7" s="24">
        <f>SUM(B8:B23)</f>
        <v>109125</v>
      </c>
      <c r="C7" s="24">
        <f>SUM(C8:C23)</f>
        <v>51607</v>
      </c>
      <c r="D7" s="24">
        <f>SUM(D8:D23)</f>
        <v>48582</v>
      </c>
      <c r="E7" s="25">
        <f t="shared" si="0"/>
        <v>47.29163802978236</v>
      </c>
      <c r="F7" s="25">
        <f t="shared" si="1"/>
        <v>6.22658597834589</v>
      </c>
      <c r="G7" s="27">
        <f>C7/C6</f>
        <v>0.6969868859986764</v>
      </c>
      <c r="H7" s="3">
        <f>D7/D6</f>
        <v>0.7534195589466828</v>
      </c>
      <c r="I7" s="3">
        <f>G7-H7</f>
        <v>-0.05643267294800636</v>
      </c>
    </row>
    <row r="8" spans="1:6" ht="18.75" customHeight="1">
      <c r="A8" s="18" t="s">
        <v>2110</v>
      </c>
      <c r="B8" s="28">
        <v>25174</v>
      </c>
      <c r="C8" s="18">
        <v>12815</v>
      </c>
      <c r="D8" s="29">
        <v>14283</v>
      </c>
      <c r="E8" s="30">
        <f t="shared" si="0"/>
        <v>50.90569635338047</v>
      </c>
      <c r="F8" s="30">
        <f t="shared" si="1"/>
        <v>-10.277952811034098</v>
      </c>
    </row>
    <row r="9" spans="1:6" ht="18.75" customHeight="1">
      <c r="A9" s="18" t="s">
        <v>12</v>
      </c>
      <c r="B9" s="28"/>
      <c r="C9" s="18">
        <v>0</v>
      </c>
      <c r="D9" s="29">
        <v>95</v>
      </c>
      <c r="E9" s="30"/>
      <c r="F9" s="30">
        <f t="shared" si="1"/>
        <v>-100</v>
      </c>
    </row>
    <row r="10" spans="1:6" ht="18.75" customHeight="1">
      <c r="A10" s="18" t="s">
        <v>13</v>
      </c>
      <c r="B10" s="28">
        <v>9845</v>
      </c>
      <c r="C10" s="18">
        <v>3522</v>
      </c>
      <c r="D10" s="29">
        <v>4404</v>
      </c>
      <c r="E10" s="30">
        <f t="shared" si="0"/>
        <v>35.77450482478415</v>
      </c>
      <c r="F10" s="30">
        <f t="shared" si="1"/>
        <v>-20.02724795640327</v>
      </c>
    </row>
    <row r="11" spans="1:6" ht="18.75" customHeight="1">
      <c r="A11" s="18" t="s">
        <v>2111</v>
      </c>
      <c r="B11" s="18"/>
      <c r="C11" s="18"/>
      <c r="D11" s="18"/>
      <c r="E11" s="30"/>
      <c r="F11" s="30"/>
    </row>
    <row r="12" spans="1:6" ht="18.75" customHeight="1">
      <c r="A12" s="18" t="s">
        <v>14</v>
      </c>
      <c r="B12" s="28">
        <v>5159</v>
      </c>
      <c r="C12" s="18">
        <v>1245</v>
      </c>
      <c r="D12" s="29">
        <v>2525</v>
      </c>
      <c r="E12" s="30">
        <f>C12/B12*100</f>
        <v>24.13258383407637</v>
      </c>
      <c r="F12" s="30">
        <f>(C12-D12)/D12*100</f>
        <v>-50.693069306930695</v>
      </c>
    </row>
    <row r="13" spans="1:6" ht="18.75" customHeight="1">
      <c r="A13" s="18" t="s">
        <v>15</v>
      </c>
      <c r="B13" s="31">
        <v>0</v>
      </c>
      <c r="C13" s="18">
        <v>10</v>
      </c>
      <c r="D13" s="18">
        <v>0</v>
      </c>
      <c r="E13" s="30"/>
      <c r="F13" s="30"/>
    </row>
    <row r="14" spans="1:6" ht="18.75" customHeight="1">
      <c r="A14" s="18" t="s">
        <v>16</v>
      </c>
      <c r="B14" s="32">
        <v>11369</v>
      </c>
      <c r="C14" s="29">
        <v>5260</v>
      </c>
      <c r="D14" s="29">
        <v>5139</v>
      </c>
      <c r="E14" s="30">
        <f aca="true" t="shared" si="2" ref="E14:E20">C14/B14*100</f>
        <v>46.26616237136072</v>
      </c>
      <c r="F14" s="30">
        <f aca="true" t="shared" si="3" ref="F14:F20">(C14-D14)/D14*100</f>
        <v>2.3545436855419344</v>
      </c>
    </row>
    <row r="15" spans="1:6" ht="18.75" customHeight="1">
      <c r="A15" s="18" t="s">
        <v>17</v>
      </c>
      <c r="B15" s="32">
        <v>10965</v>
      </c>
      <c r="C15" s="29">
        <v>3381</v>
      </c>
      <c r="D15" s="29">
        <v>3993</v>
      </c>
      <c r="E15" s="30">
        <f t="shared" si="2"/>
        <v>30.834473324213405</v>
      </c>
      <c r="F15" s="30">
        <f t="shared" si="3"/>
        <v>-15.326821938392184</v>
      </c>
    </row>
    <row r="16" spans="1:6" ht="18.75" customHeight="1">
      <c r="A16" s="18" t="s">
        <v>18</v>
      </c>
      <c r="B16" s="32">
        <v>3814</v>
      </c>
      <c r="C16" s="29">
        <v>1403</v>
      </c>
      <c r="D16" s="29">
        <v>1378</v>
      </c>
      <c r="E16" s="30">
        <f t="shared" si="2"/>
        <v>36.78552700576822</v>
      </c>
      <c r="F16" s="30">
        <f t="shared" si="3"/>
        <v>1.8142235123367199</v>
      </c>
    </row>
    <row r="17" spans="1:6" ht="18.75" customHeight="1">
      <c r="A17" s="18" t="s">
        <v>19</v>
      </c>
      <c r="B17" s="32">
        <v>6166</v>
      </c>
      <c r="C17" s="29">
        <v>2317</v>
      </c>
      <c r="D17" s="29">
        <v>2447</v>
      </c>
      <c r="E17" s="30">
        <f t="shared" si="2"/>
        <v>37.577035355173535</v>
      </c>
      <c r="F17" s="30">
        <f t="shared" si="3"/>
        <v>-5.312627707396812</v>
      </c>
    </row>
    <row r="18" spans="1:6" ht="18.75" customHeight="1">
      <c r="A18" s="18" t="s">
        <v>20</v>
      </c>
      <c r="B18" s="32">
        <v>12343</v>
      </c>
      <c r="C18" s="29">
        <v>5506</v>
      </c>
      <c r="D18" s="29">
        <v>4928</v>
      </c>
      <c r="E18" s="30">
        <f t="shared" si="2"/>
        <v>44.6082799967593</v>
      </c>
      <c r="F18" s="30">
        <f t="shared" si="3"/>
        <v>11.728896103896105</v>
      </c>
    </row>
    <row r="19" spans="1:6" ht="18.75" customHeight="1">
      <c r="A19" s="18" t="s">
        <v>21</v>
      </c>
      <c r="B19" s="32">
        <v>22</v>
      </c>
      <c r="C19" s="29">
        <v>162</v>
      </c>
      <c r="D19" s="29">
        <v>155</v>
      </c>
      <c r="E19" s="30">
        <f t="shared" si="2"/>
        <v>736.3636363636364</v>
      </c>
      <c r="F19" s="30">
        <f t="shared" si="3"/>
        <v>4.516129032258064</v>
      </c>
    </row>
    <row r="20" spans="1:6" ht="18.75" customHeight="1">
      <c r="A20" s="18" t="s">
        <v>22</v>
      </c>
      <c r="B20" s="32">
        <v>24268</v>
      </c>
      <c r="C20" s="29">
        <v>15986</v>
      </c>
      <c r="D20" s="29">
        <v>9235</v>
      </c>
      <c r="E20" s="30">
        <f t="shared" si="2"/>
        <v>65.87275424427229</v>
      </c>
      <c r="F20" s="30">
        <f t="shared" si="3"/>
        <v>73.102328099621</v>
      </c>
    </row>
    <row r="21" spans="1:6" ht="18.75" customHeight="1">
      <c r="A21" s="18" t="s">
        <v>2112</v>
      </c>
      <c r="B21" s="18"/>
      <c r="C21" s="18"/>
      <c r="D21" s="18"/>
      <c r="E21" s="30"/>
      <c r="F21" s="30"/>
    </row>
    <row r="22" spans="1:6" ht="18.75" customHeight="1">
      <c r="A22" s="18" t="s">
        <v>2113</v>
      </c>
      <c r="B22" s="18"/>
      <c r="C22" s="18"/>
      <c r="D22" s="18"/>
      <c r="E22" s="30"/>
      <c r="F22" s="30"/>
    </row>
    <row r="23" spans="1:6" ht="18.75" customHeight="1">
      <c r="A23" s="18" t="s">
        <v>2114</v>
      </c>
      <c r="B23" s="18"/>
      <c r="C23" s="18"/>
      <c r="D23" s="18"/>
      <c r="E23" s="30"/>
      <c r="F23" s="30"/>
    </row>
    <row r="24" spans="1:6" ht="18.75" customHeight="1">
      <c r="A24" s="11" t="s">
        <v>23</v>
      </c>
      <c r="B24" s="15">
        <f>SUM(B25:B30)</f>
        <v>21259</v>
      </c>
      <c r="C24" s="15">
        <f>SUM(C25:C30)</f>
        <v>22436</v>
      </c>
      <c r="D24" s="15">
        <f>SUM(D25:D30)</f>
        <v>15900</v>
      </c>
      <c r="E24" s="33">
        <f aca="true" t="shared" si="4" ref="E24:E27">C24/B24*100</f>
        <v>105.53647866785832</v>
      </c>
      <c r="F24" s="33">
        <f aca="true" t="shared" si="5" ref="F24:F27">(C24-D24)/D24*100</f>
        <v>41.106918238993714</v>
      </c>
    </row>
    <row r="25" spans="1:6" ht="18.75" customHeight="1">
      <c r="A25" s="18" t="s">
        <v>24</v>
      </c>
      <c r="B25" s="34">
        <v>30</v>
      </c>
      <c r="C25" s="18">
        <v>21</v>
      </c>
      <c r="D25" s="18">
        <v>11</v>
      </c>
      <c r="E25" s="30"/>
      <c r="F25" s="30"/>
    </row>
    <row r="26" spans="1:6" ht="18.75" customHeight="1">
      <c r="A26" s="18" t="s">
        <v>25</v>
      </c>
      <c r="B26" s="34">
        <v>929</v>
      </c>
      <c r="C26" s="18">
        <v>405</v>
      </c>
      <c r="D26" s="18">
        <v>350</v>
      </c>
      <c r="E26" s="30">
        <f t="shared" si="4"/>
        <v>43.59526372443487</v>
      </c>
      <c r="F26" s="30">
        <f t="shared" si="5"/>
        <v>15.714285714285714</v>
      </c>
    </row>
    <row r="27" spans="1:6" ht="18.75" customHeight="1">
      <c r="A27" s="18" t="s">
        <v>26</v>
      </c>
      <c r="B27" s="34">
        <v>500</v>
      </c>
      <c r="C27" s="18">
        <v>91</v>
      </c>
      <c r="D27" s="18">
        <v>51</v>
      </c>
      <c r="E27" s="30">
        <f t="shared" si="4"/>
        <v>18.2</v>
      </c>
      <c r="F27" s="30">
        <f t="shared" si="5"/>
        <v>78.43137254901961</v>
      </c>
    </row>
    <row r="28" spans="1:6" ht="18.75" customHeight="1">
      <c r="A28" s="18" t="s">
        <v>27</v>
      </c>
      <c r="B28" s="34">
        <v>350</v>
      </c>
      <c r="C28" s="18">
        <v>0</v>
      </c>
      <c r="D28" s="18">
        <v>303</v>
      </c>
      <c r="E28" s="30"/>
      <c r="F28" s="30"/>
    </row>
    <row r="29" spans="1:6" ht="18.75" customHeight="1">
      <c r="A29" s="18" t="s">
        <v>2115</v>
      </c>
      <c r="B29" s="34">
        <v>150</v>
      </c>
      <c r="C29" s="18">
        <v>190</v>
      </c>
      <c r="D29" s="18">
        <v>123</v>
      </c>
      <c r="E29" s="30">
        <f aca="true" t="shared" si="6" ref="E29:E31">C29/B29*100</f>
        <v>126.66666666666666</v>
      </c>
      <c r="F29" s="30">
        <f>(C29-D29)/D29*100</f>
        <v>54.47154471544715</v>
      </c>
    </row>
    <row r="30" spans="1:6" ht="18.75" customHeight="1">
      <c r="A30" s="18" t="s">
        <v>29</v>
      </c>
      <c r="B30" s="34">
        <v>19300</v>
      </c>
      <c r="C30" s="18">
        <v>21729</v>
      </c>
      <c r="D30" s="18">
        <v>15062</v>
      </c>
      <c r="E30" s="30">
        <f t="shared" si="6"/>
        <v>112.58549222797927</v>
      </c>
      <c r="F30" s="30"/>
    </row>
    <row r="31" spans="1:7" ht="18.75" customHeight="1">
      <c r="A31" s="35" t="s">
        <v>2116</v>
      </c>
      <c r="B31" s="15">
        <v>0</v>
      </c>
      <c r="C31" s="15">
        <v>4536</v>
      </c>
      <c r="D31" s="15">
        <v>1203</v>
      </c>
      <c r="E31" s="33" t="e">
        <f t="shared" si="6"/>
        <v>#DIV/0!</v>
      </c>
      <c r="F31" s="33">
        <f>(C31-D31)/D31*100</f>
        <v>277.0573566084788</v>
      </c>
      <c r="G31" s="26"/>
    </row>
    <row r="32" spans="1:8" s="2" customFormat="1" ht="18.75" customHeight="1">
      <c r="A32" s="19" t="s">
        <v>2117</v>
      </c>
      <c r="B32" s="21"/>
      <c r="C32" s="18"/>
      <c r="D32" s="18"/>
      <c r="E32" s="30"/>
      <c r="F32" s="30"/>
      <c r="G32" s="8">
        <f>C32-D32</f>
        <v>0</v>
      </c>
      <c r="H32" s="3"/>
    </row>
    <row r="33" spans="1:8" ht="18.75" customHeight="1">
      <c r="A33" s="19" t="s">
        <v>2118</v>
      </c>
      <c r="B33" s="21"/>
      <c r="C33" s="18"/>
      <c r="D33" s="18"/>
      <c r="E33" s="30"/>
      <c r="F33" s="30"/>
      <c r="G33" s="2"/>
      <c r="H33" s="2"/>
    </row>
    <row r="34" spans="1:8" ht="18.75" customHeight="1">
      <c r="A34" s="19" t="s">
        <v>2119</v>
      </c>
      <c r="B34" s="21"/>
      <c r="C34" s="18"/>
      <c r="D34" s="18"/>
      <c r="E34" s="30"/>
      <c r="F34" s="30"/>
      <c r="G34" s="2"/>
      <c r="H34" s="2"/>
    </row>
    <row r="35" spans="1:8" ht="18.75" customHeight="1">
      <c r="A35" s="11" t="s">
        <v>2120</v>
      </c>
      <c r="B35" s="36">
        <f>B31+B6</f>
        <v>130384</v>
      </c>
      <c r="C35" s="36">
        <f>C31+C6</f>
        <v>78579</v>
      </c>
      <c r="D35" s="36">
        <f>D31+D6</f>
        <v>65685</v>
      </c>
      <c r="E35" s="33">
        <f>C35/B35*100</f>
        <v>60.26736409375384</v>
      </c>
      <c r="F35" s="33">
        <f>(C35-D35)/D35*100</f>
        <v>19.630052523407173</v>
      </c>
      <c r="G35" s="2"/>
      <c r="H35" s="2"/>
    </row>
  </sheetData>
  <sheetProtection/>
  <mergeCells count="6">
    <mergeCell ref="A2:F2"/>
    <mergeCell ref="E4:F4"/>
    <mergeCell ref="A4:A5"/>
    <mergeCell ref="B4:B5"/>
    <mergeCell ref="C4:C5"/>
    <mergeCell ref="D4:D5"/>
  </mergeCells>
  <printOptions horizontalCentered="1"/>
  <pageMargins left="0.75" right="0.75" top="0.59" bottom="0.59" header="0.51" footer="0.51"/>
  <pageSetup fitToHeight="1" fitToWidth="1" horizontalDpi="600" verticalDpi="600" orientation="portrait" paperSize="9" scale="77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Zeros="0" workbookViewId="0" topLeftCell="A12">
      <selection activeCell="P22" sqref="P22"/>
    </sheetView>
  </sheetViews>
  <sheetFormatPr defaultColWidth="9.00390625" defaultRowHeight="14.25"/>
  <cols>
    <col min="1" max="1" width="26.375" style="3" customWidth="1"/>
    <col min="2" max="2" width="12.125" style="3" customWidth="1"/>
    <col min="3" max="4" width="12.125" style="4" customWidth="1"/>
    <col min="5" max="6" width="12.125" style="3" customWidth="1"/>
    <col min="7" max="7" width="11.375" style="3" hidden="1" customWidth="1"/>
    <col min="8" max="8" width="9.00390625" style="3" hidden="1" customWidth="1"/>
    <col min="9" max="9" width="12.75390625" style="3" hidden="1" customWidth="1"/>
    <col min="10" max="16384" width="9.00390625" style="3" customWidth="1"/>
  </cols>
  <sheetData>
    <row r="1" ht="14.25">
      <c r="A1" s="3" t="s">
        <v>1658</v>
      </c>
    </row>
    <row r="2" spans="1:6" ht="22.5">
      <c r="A2" s="5" t="s">
        <v>2121</v>
      </c>
      <c r="B2" s="5"/>
      <c r="C2" s="6"/>
      <c r="D2" s="6"/>
      <c r="E2" s="7"/>
      <c r="F2" s="5"/>
    </row>
    <row r="3" spans="1:6" ht="14.25">
      <c r="A3" s="8"/>
      <c r="B3" s="8"/>
      <c r="C3" s="9"/>
      <c r="D3" s="9"/>
      <c r="E3" s="2"/>
      <c r="F3" s="10" t="s">
        <v>61</v>
      </c>
    </row>
    <row r="4" spans="1:9" ht="22.5" customHeight="1">
      <c r="A4" s="11" t="s">
        <v>1494</v>
      </c>
      <c r="B4" s="11" t="s">
        <v>1179</v>
      </c>
      <c r="C4" s="12" t="s">
        <v>2122</v>
      </c>
      <c r="D4" s="12" t="s">
        <v>2123</v>
      </c>
      <c r="E4" s="11" t="s">
        <v>2105</v>
      </c>
      <c r="F4" s="11"/>
      <c r="G4" s="13" t="s">
        <v>4</v>
      </c>
      <c r="H4" s="13" t="s">
        <v>2124</v>
      </c>
      <c r="I4" s="13" t="s">
        <v>34</v>
      </c>
    </row>
    <row r="5" spans="1:9" ht="37.5" customHeight="1">
      <c r="A5" s="11"/>
      <c r="B5" s="11"/>
      <c r="C5" s="12"/>
      <c r="D5" s="12"/>
      <c r="E5" s="14" t="s">
        <v>2107</v>
      </c>
      <c r="F5" s="14" t="s">
        <v>2108</v>
      </c>
      <c r="G5" s="13"/>
      <c r="H5" s="13"/>
      <c r="I5" s="13"/>
    </row>
    <row r="6" spans="1:9" s="1" customFormat="1" ht="18.75" customHeight="1">
      <c r="A6" s="11" t="s">
        <v>2125</v>
      </c>
      <c r="B6" s="15">
        <f>B7+B8+B9+B10+B12+B16+B17+B19+B24+B28+B29+B30+B35+B36+B37+B38+B39+B40+B42+B43+B44+B45+B47+B46</f>
        <v>140811</v>
      </c>
      <c r="C6" s="16">
        <f>C7+C8+C9+C10+C12+C16+C17+C19+C24+C28+C29+C30+C35+C36+C37+C38+C39+C40+C42+C43+C44+C45+C47+C46</f>
        <v>117222</v>
      </c>
      <c r="D6" s="15">
        <f aca="true" t="shared" si="0" ref="B6:H6">D7+D8+D9+D10+D12+D16+D17+D19+D24+D28+D29+D30+D35+D36+D37+D38+D39+D40+D42+D43+D45+D47+D46</f>
        <v>87286</v>
      </c>
      <c r="E6" s="17">
        <f>C6/B6*100</f>
        <v>83.24775763257132</v>
      </c>
      <c r="F6" s="17">
        <f aca="true" t="shared" si="1" ref="F6:F13">(C6-D6)/D6*100</f>
        <v>34.29645074811539</v>
      </c>
      <c r="G6" s="15">
        <f t="shared" si="0"/>
        <v>93338</v>
      </c>
      <c r="H6" s="15">
        <f t="shared" si="0"/>
        <v>4158</v>
      </c>
      <c r="I6" s="15">
        <f aca="true" t="shared" si="2" ref="I6:I50">G6+H6</f>
        <v>97496</v>
      </c>
    </row>
    <row r="7" spans="1:9" ht="18.75" customHeight="1">
      <c r="A7" s="18" t="s">
        <v>1699</v>
      </c>
      <c r="B7" s="18">
        <v>28112</v>
      </c>
      <c r="C7" s="19">
        <v>10868</v>
      </c>
      <c r="D7" s="18">
        <v>12629</v>
      </c>
      <c r="E7" s="20">
        <f aca="true" t="shared" si="3" ref="E7:E52">C7/B7*100</f>
        <v>38.659647125782584</v>
      </c>
      <c r="F7" s="20">
        <f t="shared" si="1"/>
        <v>-13.94409691978779</v>
      </c>
      <c r="G7" s="18">
        <v>12359</v>
      </c>
      <c r="H7" s="21">
        <v>18</v>
      </c>
      <c r="I7" s="18">
        <f t="shared" si="2"/>
        <v>12377</v>
      </c>
    </row>
    <row r="8" spans="1:9" ht="18.75" customHeight="1">
      <c r="A8" s="18" t="s">
        <v>2126</v>
      </c>
      <c r="B8" s="18"/>
      <c r="C8" s="19"/>
      <c r="D8" s="18"/>
      <c r="E8" s="20"/>
      <c r="F8" s="20"/>
      <c r="G8" s="18">
        <f>N8</f>
        <v>0</v>
      </c>
      <c r="H8" s="21"/>
      <c r="I8" s="18">
        <f t="shared" si="2"/>
        <v>0</v>
      </c>
    </row>
    <row r="9" spans="1:9" ht="18.75" customHeight="1">
      <c r="A9" s="18" t="s">
        <v>1705</v>
      </c>
      <c r="B9" s="18">
        <v>5</v>
      </c>
      <c r="C9" s="19"/>
      <c r="D9" s="18"/>
      <c r="E9" s="20">
        <f t="shared" si="3"/>
        <v>0</v>
      </c>
      <c r="F9" s="20" t="s">
        <v>2127</v>
      </c>
      <c r="G9" s="18">
        <f>N9</f>
        <v>0</v>
      </c>
      <c r="H9" s="21"/>
      <c r="I9" s="18">
        <f t="shared" si="2"/>
        <v>0</v>
      </c>
    </row>
    <row r="10" spans="1:9" ht="18.75" customHeight="1">
      <c r="A10" s="18" t="s">
        <v>1706</v>
      </c>
      <c r="B10" s="18">
        <v>8991</v>
      </c>
      <c r="C10" s="19">
        <v>2676</v>
      </c>
      <c r="D10" s="18">
        <v>2699</v>
      </c>
      <c r="E10" s="20">
        <f t="shared" si="3"/>
        <v>29.7630964297631</v>
      </c>
      <c r="F10" s="20">
        <f t="shared" si="1"/>
        <v>-0.8521674694331233</v>
      </c>
      <c r="G10" s="18">
        <v>5740</v>
      </c>
      <c r="H10" s="21">
        <v>0</v>
      </c>
      <c r="I10" s="18">
        <f t="shared" si="2"/>
        <v>5740</v>
      </c>
    </row>
    <row r="11" spans="1:9" ht="18.75" customHeight="1">
      <c r="A11" s="18" t="s">
        <v>2128</v>
      </c>
      <c r="B11" s="18"/>
      <c r="C11" s="19"/>
      <c r="D11" s="18"/>
      <c r="E11" s="20"/>
      <c r="F11" s="20"/>
      <c r="G11" s="18">
        <v>262</v>
      </c>
      <c r="H11" s="21"/>
      <c r="I11" s="18">
        <f t="shared" si="2"/>
        <v>262</v>
      </c>
    </row>
    <row r="12" spans="1:9" ht="18.75" customHeight="1">
      <c r="A12" s="18" t="s">
        <v>1707</v>
      </c>
      <c r="B12" s="18">
        <v>16510</v>
      </c>
      <c r="C12" s="19">
        <v>6299</v>
      </c>
      <c r="D12" s="18">
        <v>5958</v>
      </c>
      <c r="E12" s="20">
        <f t="shared" si="3"/>
        <v>38.152634766808</v>
      </c>
      <c r="F12" s="20">
        <f t="shared" si="1"/>
        <v>5.72339711312521</v>
      </c>
      <c r="G12" s="18">
        <v>7511</v>
      </c>
      <c r="H12" s="21">
        <v>0</v>
      </c>
      <c r="I12" s="18">
        <f t="shared" si="2"/>
        <v>7511</v>
      </c>
    </row>
    <row r="13" spans="1:9" ht="18.75" customHeight="1">
      <c r="A13" s="18" t="s">
        <v>2129</v>
      </c>
      <c r="B13" s="18">
        <v>15404</v>
      </c>
      <c r="C13" s="19">
        <v>6053</v>
      </c>
      <c r="D13" s="18">
        <v>5865</v>
      </c>
      <c r="E13" s="20">
        <f t="shared" si="3"/>
        <v>39.29498831472345</v>
      </c>
      <c r="F13" s="20">
        <f t="shared" si="1"/>
        <v>3.205456095481671</v>
      </c>
      <c r="G13" s="18">
        <v>6513</v>
      </c>
      <c r="H13" s="21">
        <v>0</v>
      </c>
      <c r="I13" s="18">
        <f t="shared" si="2"/>
        <v>6513</v>
      </c>
    </row>
    <row r="14" spans="1:9" ht="18.75" customHeight="1">
      <c r="A14" s="18" t="s">
        <v>2130</v>
      </c>
      <c r="B14" s="18"/>
      <c r="C14" s="19"/>
      <c r="D14" s="18"/>
      <c r="E14" s="20"/>
      <c r="F14" s="20" t="s">
        <v>2127</v>
      </c>
      <c r="G14" s="18">
        <f>N14</f>
        <v>0</v>
      </c>
      <c r="H14" s="21"/>
      <c r="I14" s="18">
        <f t="shared" si="2"/>
        <v>0</v>
      </c>
    </row>
    <row r="15" spans="1:9" ht="18.75" customHeight="1">
      <c r="A15" s="18" t="s">
        <v>2131</v>
      </c>
      <c r="B15" s="18">
        <v>736</v>
      </c>
      <c r="C15" s="19"/>
      <c r="D15" s="18"/>
      <c r="E15" s="20">
        <f t="shared" si="3"/>
        <v>0</v>
      </c>
      <c r="F15" s="20"/>
      <c r="G15" s="18">
        <v>874</v>
      </c>
      <c r="H15" s="21"/>
      <c r="I15" s="18">
        <f t="shared" si="2"/>
        <v>874</v>
      </c>
    </row>
    <row r="16" spans="1:9" ht="18.75" customHeight="1">
      <c r="A16" s="18" t="s">
        <v>1708</v>
      </c>
      <c r="B16" s="18">
        <v>11943</v>
      </c>
      <c r="C16" s="19">
        <v>12288</v>
      </c>
      <c r="D16" s="18">
        <v>13324</v>
      </c>
      <c r="E16" s="20">
        <f t="shared" si="3"/>
        <v>102.88872142677718</v>
      </c>
      <c r="F16" s="20">
        <f aca="true" t="shared" si="4" ref="F16:F33">(C16-D16)/D16*100</f>
        <v>-7.775442809966977</v>
      </c>
      <c r="G16" s="18">
        <v>5698</v>
      </c>
      <c r="H16" s="21">
        <v>840</v>
      </c>
      <c r="I16" s="18">
        <f t="shared" si="2"/>
        <v>6538</v>
      </c>
    </row>
    <row r="17" spans="1:9" ht="18.75" customHeight="1">
      <c r="A17" s="18" t="s">
        <v>1710</v>
      </c>
      <c r="B17" s="18">
        <v>611</v>
      </c>
      <c r="C17" s="19">
        <v>110</v>
      </c>
      <c r="D17" s="18">
        <v>185</v>
      </c>
      <c r="E17" s="20">
        <f t="shared" si="3"/>
        <v>18.00327332242226</v>
      </c>
      <c r="F17" s="20">
        <f t="shared" si="4"/>
        <v>-40.54054054054054</v>
      </c>
      <c r="G17" s="18">
        <v>347</v>
      </c>
      <c r="H17" s="21">
        <v>3</v>
      </c>
      <c r="I17" s="18">
        <f t="shared" si="2"/>
        <v>350</v>
      </c>
    </row>
    <row r="18" spans="1:9" ht="18.75" customHeight="1">
      <c r="A18" s="18" t="s">
        <v>2132</v>
      </c>
      <c r="B18" s="18"/>
      <c r="C18" s="19">
        <v>0</v>
      </c>
      <c r="D18" s="18">
        <v>0</v>
      </c>
      <c r="E18" s="20"/>
      <c r="F18" s="20"/>
      <c r="G18" s="18">
        <v>340</v>
      </c>
      <c r="H18" s="21">
        <v>3</v>
      </c>
      <c r="I18" s="18">
        <f t="shared" si="2"/>
        <v>343</v>
      </c>
    </row>
    <row r="19" spans="1:9" ht="18.75" customHeight="1">
      <c r="A19" s="18" t="s">
        <v>2133</v>
      </c>
      <c r="B19" s="18">
        <v>6186</v>
      </c>
      <c r="C19" s="19">
        <v>4062</v>
      </c>
      <c r="D19" s="18">
        <v>4458</v>
      </c>
      <c r="E19" s="20">
        <f t="shared" si="3"/>
        <v>65.66440349175558</v>
      </c>
      <c r="F19" s="20">
        <f t="shared" si="4"/>
        <v>-8.882907133243608</v>
      </c>
      <c r="G19" s="18">
        <v>3437</v>
      </c>
      <c r="H19" s="21">
        <v>55</v>
      </c>
      <c r="I19" s="18">
        <f t="shared" si="2"/>
        <v>3492</v>
      </c>
    </row>
    <row r="20" spans="1:9" ht="18.75" customHeight="1">
      <c r="A20" s="18" t="s">
        <v>2134</v>
      </c>
      <c r="B20" s="18"/>
      <c r="C20" s="19"/>
      <c r="D20" s="18"/>
      <c r="E20" s="20"/>
      <c r="F20" s="20"/>
      <c r="G20" s="18">
        <v>1290</v>
      </c>
      <c r="H20" s="21">
        <v>0</v>
      </c>
      <c r="I20" s="18">
        <f t="shared" si="2"/>
        <v>1290</v>
      </c>
    </row>
    <row r="21" spans="1:9" ht="18.75" customHeight="1">
      <c r="A21" s="18" t="s">
        <v>2135</v>
      </c>
      <c r="B21" s="18">
        <v>2408</v>
      </c>
      <c r="C21" s="19">
        <v>993</v>
      </c>
      <c r="D21" s="18">
        <v>1589</v>
      </c>
      <c r="E21" s="20">
        <f t="shared" si="3"/>
        <v>41.237541528239205</v>
      </c>
      <c r="F21" s="20">
        <f t="shared" si="4"/>
        <v>-37.50786658275645</v>
      </c>
      <c r="G21" s="18">
        <v>325</v>
      </c>
      <c r="H21" s="21">
        <v>60</v>
      </c>
      <c r="I21" s="18">
        <f t="shared" si="2"/>
        <v>385</v>
      </c>
    </row>
    <row r="22" spans="1:9" ht="18.75" customHeight="1">
      <c r="A22" s="18" t="s">
        <v>2136</v>
      </c>
      <c r="B22" s="18">
        <v>223</v>
      </c>
      <c r="C22" s="19">
        <v>72</v>
      </c>
      <c r="D22" s="18">
        <v>5</v>
      </c>
      <c r="E22" s="20">
        <f t="shared" si="3"/>
        <v>32.28699551569507</v>
      </c>
      <c r="F22" s="20">
        <f t="shared" si="4"/>
        <v>1340</v>
      </c>
      <c r="G22" s="18">
        <v>110</v>
      </c>
      <c r="H22" s="21"/>
      <c r="I22" s="18">
        <f t="shared" si="2"/>
        <v>110</v>
      </c>
    </row>
    <row r="23" spans="1:9" ht="18.75" customHeight="1">
      <c r="A23" s="18" t="s">
        <v>549</v>
      </c>
      <c r="B23" s="18">
        <v>145</v>
      </c>
      <c r="C23" s="19">
        <v>150</v>
      </c>
      <c r="D23" s="18">
        <v>249</v>
      </c>
      <c r="E23" s="20">
        <f t="shared" si="3"/>
        <v>103.44827586206897</v>
      </c>
      <c r="F23" s="20">
        <f t="shared" si="4"/>
        <v>-39.75903614457831</v>
      </c>
      <c r="G23" s="18">
        <v>5</v>
      </c>
      <c r="H23" s="21">
        <v>17</v>
      </c>
      <c r="I23" s="18">
        <f t="shared" si="2"/>
        <v>22</v>
      </c>
    </row>
    <row r="24" spans="1:9" ht="18.75" customHeight="1">
      <c r="A24" s="18" t="s">
        <v>2137</v>
      </c>
      <c r="B24" s="18">
        <v>4490</v>
      </c>
      <c r="C24" s="19">
        <v>6774</v>
      </c>
      <c r="D24" s="18">
        <v>1365</v>
      </c>
      <c r="E24" s="20">
        <f t="shared" si="3"/>
        <v>150.86859688195992</v>
      </c>
      <c r="F24" s="20">
        <f t="shared" si="4"/>
        <v>396.2637362637363</v>
      </c>
      <c r="G24" s="18">
        <v>2612</v>
      </c>
      <c r="H24" s="21">
        <v>51</v>
      </c>
      <c r="I24" s="18">
        <f t="shared" si="2"/>
        <v>2663</v>
      </c>
    </row>
    <row r="25" spans="1:9" ht="18.75" customHeight="1">
      <c r="A25" s="18" t="s">
        <v>2138</v>
      </c>
      <c r="B25" s="18">
        <v>462</v>
      </c>
      <c r="C25" s="19">
        <v>127</v>
      </c>
      <c r="D25" s="18">
        <v>740</v>
      </c>
      <c r="E25" s="20">
        <f t="shared" si="3"/>
        <v>27.48917748917749</v>
      </c>
      <c r="F25" s="20">
        <f t="shared" si="4"/>
        <v>-82.83783783783784</v>
      </c>
      <c r="G25" s="18">
        <v>460</v>
      </c>
      <c r="H25" s="21">
        <v>0</v>
      </c>
      <c r="I25" s="18">
        <f t="shared" si="2"/>
        <v>460</v>
      </c>
    </row>
    <row r="26" spans="1:9" ht="18.75" customHeight="1">
      <c r="A26" s="18" t="s">
        <v>2139</v>
      </c>
      <c r="B26" s="18"/>
      <c r="C26" s="19"/>
      <c r="D26" s="18"/>
      <c r="E26" s="20"/>
      <c r="F26" s="20"/>
      <c r="G26" s="18">
        <v>851</v>
      </c>
      <c r="H26" s="21">
        <v>10</v>
      </c>
      <c r="I26" s="18">
        <f t="shared" si="2"/>
        <v>861</v>
      </c>
    </row>
    <row r="27" spans="1:9" ht="18.75" customHeight="1">
      <c r="A27" s="18" t="s">
        <v>2140</v>
      </c>
      <c r="B27" s="18">
        <v>0</v>
      </c>
      <c r="C27" s="19"/>
      <c r="D27" s="18"/>
      <c r="E27" s="20"/>
      <c r="F27" s="20"/>
      <c r="G27" s="18">
        <v>895</v>
      </c>
      <c r="H27" s="21">
        <v>0</v>
      </c>
      <c r="I27" s="18">
        <f t="shared" si="2"/>
        <v>895</v>
      </c>
    </row>
    <row r="28" spans="1:9" ht="18.75" customHeight="1">
      <c r="A28" s="18" t="s">
        <v>1716</v>
      </c>
      <c r="B28" s="18">
        <v>2303</v>
      </c>
      <c r="C28" s="19">
        <v>566</v>
      </c>
      <c r="D28" s="18">
        <v>622</v>
      </c>
      <c r="E28" s="20">
        <f t="shared" si="3"/>
        <v>24.57663916630482</v>
      </c>
      <c r="F28" s="20">
        <f t="shared" si="4"/>
        <v>-9.003215434083602</v>
      </c>
      <c r="G28" s="18">
        <v>1168</v>
      </c>
      <c r="H28" s="21">
        <v>49</v>
      </c>
      <c r="I28" s="18">
        <f t="shared" si="2"/>
        <v>1217</v>
      </c>
    </row>
    <row r="29" spans="1:9" ht="18.75" customHeight="1">
      <c r="A29" s="18" t="s">
        <v>1718</v>
      </c>
      <c r="B29" s="18">
        <v>21624</v>
      </c>
      <c r="C29" s="19">
        <v>60347</v>
      </c>
      <c r="D29" s="18">
        <v>36096</v>
      </c>
      <c r="E29" s="20">
        <f t="shared" si="3"/>
        <v>279.0741768405475</v>
      </c>
      <c r="F29" s="20">
        <f t="shared" si="4"/>
        <v>67.18472960992908</v>
      </c>
      <c r="G29" s="18">
        <v>32647</v>
      </c>
      <c r="H29" s="21">
        <v>0</v>
      </c>
      <c r="I29" s="18">
        <f t="shared" si="2"/>
        <v>32647</v>
      </c>
    </row>
    <row r="30" spans="1:9" ht="18.75" customHeight="1">
      <c r="A30" s="18" t="s">
        <v>1719</v>
      </c>
      <c r="B30" s="18">
        <v>8256</v>
      </c>
      <c r="C30" s="19">
        <v>1402</v>
      </c>
      <c r="D30" s="18">
        <v>2743</v>
      </c>
      <c r="E30" s="20">
        <f t="shared" si="3"/>
        <v>16.981589147286822</v>
      </c>
      <c r="F30" s="20">
        <f t="shared" si="4"/>
        <v>-48.88807874589865</v>
      </c>
      <c r="G30" s="18">
        <v>2161</v>
      </c>
      <c r="H30" s="21">
        <v>330</v>
      </c>
      <c r="I30" s="18">
        <f t="shared" si="2"/>
        <v>2491</v>
      </c>
    </row>
    <row r="31" spans="1:9" ht="18.75" customHeight="1">
      <c r="A31" s="18" t="s">
        <v>2141</v>
      </c>
      <c r="B31" s="18">
        <v>4221</v>
      </c>
      <c r="C31" s="19">
        <v>645</v>
      </c>
      <c r="D31" s="18">
        <v>1389</v>
      </c>
      <c r="E31" s="20">
        <f t="shared" si="3"/>
        <v>15.280739161336177</v>
      </c>
      <c r="F31" s="20">
        <f t="shared" si="4"/>
        <v>-53.56371490280778</v>
      </c>
      <c r="G31" s="18">
        <v>810</v>
      </c>
      <c r="H31" s="21">
        <v>17</v>
      </c>
      <c r="I31" s="18">
        <f t="shared" si="2"/>
        <v>827</v>
      </c>
    </row>
    <row r="32" spans="1:9" ht="18.75" customHeight="1">
      <c r="A32" s="18" t="s">
        <v>2142</v>
      </c>
      <c r="B32" s="18">
        <v>616</v>
      </c>
      <c r="C32" s="19">
        <v>270</v>
      </c>
      <c r="D32" s="18">
        <v>40</v>
      </c>
      <c r="E32" s="20">
        <f t="shared" si="3"/>
        <v>43.83116883116883</v>
      </c>
      <c r="F32" s="20">
        <f t="shared" si="4"/>
        <v>575</v>
      </c>
      <c r="G32" s="18">
        <v>761</v>
      </c>
      <c r="H32" s="21"/>
      <c r="I32" s="18">
        <f t="shared" si="2"/>
        <v>761</v>
      </c>
    </row>
    <row r="33" spans="1:9" ht="18.75" customHeight="1">
      <c r="A33" s="18" t="s">
        <v>2143</v>
      </c>
      <c r="B33" s="18">
        <v>595</v>
      </c>
      <c r="C33" s="19">
        <v>204</v>
      </c>
      <c r="D33" s="18">
        <v>148</v>
      </c>
      <c r="E33" s="20">
        <f t="shared" si="3"/>
        <v>34.285714285714285</v>
      </c>
      <c r="F33" s="20">
        <f t="shared" si="4"/>
        <v>37.83783783783784</v>
      </c>
      <c r="G33" s="18">
        <v>127</v>
      </c>
      <c r="H33" s="21">
        <v>0</v>
      </c>
      <c r="I33" s="18">
        <f t="shared" si="2"/>
        <v>127</v>
      </c>
    </row>
    <row r="34" spans="1:9" ht="18.75" customHeight="1">
      <c r="A34" s="18" t="s">
        <v>2144</v>
      </c>
      <c r="B34" s="18">
        <v>1001</v>
      </c>
      <c r="C34" s="19">
        <v>186</v>
      </c>
      <c r="D34" s="18">
        <v>289</v>
      </c>
      <c r="E34" s="20">
        <f t="shared" si="3"/>
        <v>18.581418581418582</v>
      </c>
      <c r="F34" s="20"/>
      <c r="G34" s="18">
        <v>0</v>
      </c>
      <c r="H34" s="21"/>
      <c r="I34" s="18">
        <f t="shared" si="2"/>
        <v>0</v>
      </c>
    </row>
    <row r="35" spans="1:9" ht="18.75" customHeight="1">
      <c r="A35" s="18" t="s">
        <v>1720</v>
      </c>
      <c r="B35" s="18">
        <v>387</v>
      </c>
      <c r="C35" s="19">
        <v>43</v>
      </c>
      <c r="D35" s="18">
        <v>68</v>
      </c>
      <c r="E35" s="20">
        <f t="shared" si="3"/>
        <v>11.11111111111111</v>
      </c>
      <c r="F35" s="20"/>
      <c r="G35" s="18">
        <v>233</v>
      </c>
      <c r="H35" s="21">
        <v>34</v>
      </c>
      <c r="I35" s="18">
        <f t="shared" si="2"/>
        <v>267</v>
      </c>
    </row>
    <row r="36" spans="1:9" ht="18.75" customHeight="1">
      <c r="A36" s="18" t="s">
        <v>2145</v>
      </c>
      <c r="B36" s="18">
        <v>5448</v>
      </c>
      <c r="C36" s="19">
        <v>4511</v>
      </c>
      <c r="D36" s="18">
        <v>713</v>
      </c>
      <c r="E36" s="20">
        <f t="shared" si="3"/>
        <v>82.80102790014683</v>
      </c>
      <c r="F36" s="20">
        <f aca="true" t="shared" si="5" ref="F36:F43">(C36-D36)/D36*100</f>
        <v>532.6788218793829</v>
      </c>
      <c r="G36" s="18">
        <v>8014</v>
      </c>
      <c r="H36" s="21">
        <v>3029</v>
      </c>
      <c r="I36" s="18">
        <f t="shared" si="2"/>
        <v>11043</v>
      </c>
    </row>
    <row r="37" spans="1:9" ht="18.75" customHeight="1">
      <c r="A37" s="18" t="s">
        <v>2146</v>
      </c>
      <c r="B37" s="18">
        <v>3054</v>
      </c>
      <c r="C37" s="19">
        <v>402</v>
      </c>
      <c r="D37" s="18">
        <v>178</v>
      </c>
      <c r="E37" s="20">
        <f t="shared" si="3"/>
        <v>13.163064833005894</v>
      </c>
      <c r="F37" s="20"/>
      <c r="G37" s="18">
        <v>5</v>
      </c>
      <c r="H37" s="21">
        <v>0</v>
      </c>
      <c r="I37" s="18">
        <f t="shared" si="2"/>
        <v>5</v>
      </c>
    </row>
    <row r="38" spans="1:9" ht="18.75" customHeight="1">
      <c r="A38" s="18" t="s">
        <v>1727</v>
      </c>
      <c r="B38" s="18">
        <v>196</v>
      </c>
      <c r="C38" s="19">
        <v>99</v>
      </c>
      <c r="D38" s="18">
        <v>69</v>
      </c>
      <c r="E38" s="20">
        <f t="shared" si="3"/>
        <v>50.51020408163265</v>
      </c>
      <c r="F38" s="20">
        <f t="shared" si="5"/>
        <v>43.47826086956522</v>
      </c>
      <c r="G38" s="18">
        <v>1111</v>
      </c>
      <c r="H38" s="21">
        <v>1618</v>
      </c>
      <c r="I38" s="18">
        <f t="shared" si="2"/>
        <v>2729</v>
      </c>
    </row>
    <row r="39" spans="1:9" ht="18.75" customHeight="1">
      <c r="A39" s="18" t="s">
        <v>983</v>
      </c>
      <c r="B39" s="18"/>
      <c r="C39" s="19"/>
      <c r="D39" s="18"/>
      <c r="E39" s="20"/>
      <c r="F39" s="20"/>
      <c r="G39" s="18">
        <f>N39</f>
        <v>0</v>
      </c>
      <c r="H39" s="21"/>
      <c r="I39" s="18">
        <f t="shared" si="2"/>
        <v>0</v>
      </c>
    </row>
    <row r="40" spans="1:9" ht="18.75" customHeight="1">
      <c r="A40" s="18" t="s">
        <v>2147</v>
      </c>
      <c r="B40" s="18">
        <v>2335</v>
      </c>
      <c r="C40" s="19">
        <v>455</v>
      </c>
      <c r="D40" s="18">
        <v>925</v>
      </c>
      <c r="E40" s="20">
        <f t="shared" si="3"/>
        <v>19.48608137044968</v>
      </c>
      <c r="F40" s="20">
        <f t="shared" si="5"/>
        <v>-50.810810810810814</v>
      </c>
      <c r="G40" s="18">
        <v>3521</v>
      </c>
      <c r="H40" s="21">
        <v>0</v>
      </c>
      <c r="I40" s="18">
        <f t="shared" si="2"/>
        <v>3521</v>
      </c>
    </row>
    <row r="41" spans="1:9" ht="18.75" customHeight="1">
      <c r="A41" s="18" t="s">
        <v>2148</v>
      </c>
      <c r="B41" s="18"/>
      <c r="C41" s="19">
        <v>455</v>
      </c>
      <c r="D41" s="18">
        <v>925</v>
      </c>
      <c r="E41" s="20"/>
      <c r="F41" s="20">
        <f t="shared" si="5"/>
        <v>-50.810810810810814</v>
      </c>
      <c r="G41" s="18">
        <v>3521</v>
      </c>
      <c r="H41" s="21">
        <v>0</v>
      </c>
      <c r="I41" s="18">
        <f t="shared" si="2"/>
        <v>3521</v>
      </c>
    </row>
    <row r="42" spans="1:9" s="2" customFormat="1" ht="18.75" customHeight="1">
      <c r="A42" s="18" t="s">
        <v>1729</v>
      </c>
      <c r="B42" s="18">
        <v>12684</v>
      </c>
      <c r="C42" s="19">
        <v>6029</v>
      </c>
      <c r="D42" s="18">
        <v>5253</v>
      </c>
      <c r="E42" s="20">
        <f t="shared" si="3"/>
        <v>47.53232418795333</v>
      </c>
      <c r="F42" s="20">
        <f t="shared" si="5"/>
        <v>14.772510946126024</v>
      </c>
      <c r="G42" s="18">
        <v>3674</v>
      </c>
      <c r="H42" s="21">
        <v>0</v>
      </c>
      <c r="I42" s="18">
        <f t="shared" si="2"/>
        <v>3674</v>
      </c>
    </row>
    <row r="43" spans="1:9" ht="18.75" customHeight="1">
      <c r="A43" s="18" t="s">
        <v>1731</v>
      </c>
      <c r="B43" s="18"/>
      <c r="C43" s="19"/>
      <c r="D43" s="18"/>
      <c r="E43" s="20"/>
      <c r="F43" s="20"/>
      <c r="G43" s="18">
        <f>N43</f>
        <v>0</v>
      </c>
      <c r="H43" s="21"/>
      <c r="I43" s="18">
        <f t="shared" si="2"/>
        <v>0</v>
      </c>
    </row>
    <row r="44" spans="1:9" ht="18.75" customHeight="1">
      <c r="A44" s="18" t="s">
        <v>2149</v>
      </c>
      <c r="B44" s="18">
        <v>1106</v>
      </c>
      <c r="C44" s="19">
        <v>288</v>
      </c>
      <c r="D44" s="18"/>
      <c r="E44" s="20">
        <f>C44/B44*100</f>
        <v>26.03978300180832</v>
      </c>
      <c r="F44" s="20"/>
      <c r="G44" s="18"/>
      <c r="H44" s="21"/>
      <c r="I44" s="18"/>
    </row>
    <row r="45" spans="1:9" ht="18.75" customHeight="1">
      <c r="A45" s="18" t="s">
        <v>2150</v>
      </c>
      <c r="B45" s="18"/>
      <c r="C45" s="19"/>
      <c r="D45" s="18"/>
      <c r="E45" s="20"/>
      <c r="F45" s="20"/>
      <c r="G45" s="18">
        <f>N45</f>
        <v>0</v>
      </c>
      <c r="H45" s="21"/>
      <c r="I45" s="18">
        <f aca="true" t="shared" si="6" ref="I45:I51">G45+H45</f>
        <v>0</v>
      </c>
    </row>
    <row r="46" spans="1:9" ht="18.75" customHeight="1">
      <c r="A46" s="18" t="s">
        <v>56</v>
      </c>
      <c r="B46" s="18"/>
      <c r="C46" s="19"/>
      <c r="D46" s="18"/>
      <c r="E46" s="20"/>
      <c r="F46" s="20"/>
      <c r="G46" s="18">
        <v>2100</v>
      </c>
      <c r="H46" s="21">
        <v>0</v>
      </c>
      <c r="I46" s="18">
        <f t="shared" si="6"/>
        <v>2100</v>
      </c>
    </row>
    <row r="47" spans="1:9" ht="18.75" customHeight="1">
      <c r="A47" s="18" t="s">
        <v>57</v>
      </c>
      <c r="B47" s="18">
        <v>6570</v>
      </c>
      <c r="C47" s="19">
        <v>3</v>
      </c>
      <c r="D47" s="18">
        <v>1</v>
      </c>
      <c r="E47" s="20">
        <f aca="true" t="shared" si="7" ref="E47:E53">C47/B47*100</f>
        <v>0.045662100456621</v>
      </c>
      <c r="F47" s="20">
        <f>(C47-D47)/D47*100</f>
        <v>200</v>
      </c>
      <c r="G47" s="18">
        <v>1000</v>
      </c>
      <c r="H47" s="21">
        <v>-1869</v>
      </c>
      <c r="I47" s="18">
        <f t="shared" si="6"/>
        <v>-869</v>
      </c>
    </row>
    <row r="48" spans="1:9" s="1" customFormat="1" ht="18.75" customHeight="1">
      <c r="A48" s="11" t="s">
        <v>2151</v>
      </c>
      <c r="B48" s="15">
        <v>6071</v>
      </c>
      <c r="C48" s="16">
        <v>49541</v>
      </c>
      <c r="D48" s="15">
        <v>63213</v>
      </c>
      <c r="E48" s="17">
        <f t="shared" si="7"/>
        <v>816.0270136715534</v>
      </c>
      <c r="F48" s="17">
        <f aca="true" t="shared" si="8" ref="F47:F49">(C48-D48)/D48*100</f>
        <v>-21.628462499802257</v>
      </c>
      <c r="G48" s="15">
        <v>11114</v>
      </c>
      <c r="H48" s="22">
        <v>22423</v>
      </c>
      <c r="I48" s="15">
        <f t="shared" si="6"/>
        <v>33537</v>
      </c>
    </row>
    <row r="49" spans="1:9" ht="18.75" customHeight="1">
      <c r="A49" s="18" t="s">
        <v>2152</v>
      </c>
      <c r="B49" s="18"/>
      <c r="C49" s="19">
        <v>49465</v>
      </c>
      <c r="D49" s="18">
        <v>63718</v>
      </c>
      <c r="E49" s="20"/>
      <c r="F49" s="20">
        <f t="shared" si="8"/>
        <v>-22.36887535704197</v>
      </c>
      <c r="G49" s="18">
        <v>11114</v>
      </c>
      <c r="H49" s="21">
        <v>22420</v>
      </c>
      <c r="I49" s="18">
        <f t="shared" si="6"/>
        <v>33534</v>
      </c>
    </row>
    <row r="50" spans="1:9" ht="18.75" customHeight="1">
      <c r="A50" s="18" t="s">
        <v>2153</v>
      </c>
      <c r="B50" s="18"/>
      <c r="C50" s="19"/>
      <c r="D50" s="18"/>
      <c r="E50" s="20"/>
      <c r="F50" s="20"/>
      <c r="G50" s="18">
        <f>N50</f>
        <v>0</v>
      </c>
      <c r="H50" s="21"/>
      <c r="I50" s="18">
        <f t="shared" si="6"/>
        <v>0</v>
      </c>
    </row>
    <row r="51" spans="1:9" ht="18.75" customHeight="1">
      <c r="A51" s="18" t="s">
        <v>2154</v>
      </c>
      <c r="B51" s="18">
        <f>I51</f>
        <v>0</v>
      </c>
      <c r="C51" s="19"/>
      <c r="D51" s="18"/>
      <c r="E51" s="20"/>
      <c r="F51" s="20"/>
      <c r="G51" s="15">
        <f>N51</f>
        <v>0</v>
      </c>
      <c r="H51" s="21"/>
      <c r="I51" s="18">
        <f t="shared" si="6"/>
        <v>0</v>
      </c>
    </row>
    <row r="52" spans="1:9" ht="18.75" customHeight="1">
      <c r="A52" s="18" t="s">
        <v>2155</v>
      </c>
      <c r="B52" s="18"/>
      <c r="C52" s="19">
        <v>80</v>
      </c>
      <c r="D52" s="18">
        <v>29</v>
      </c>
      <c r="E52" s="20"/>
      <c r="F52" s="20">
        <f>(C52-D52)/D52*100</f>
        <v>175.86206896551724</v>
      </c>
      <c r="G52" s="15"/>
      <c r="H52" s="21"/>
      <c r="I52" s="18"/>
    </row>
    <row r="53" spans="1:9" s="1" customFormat="1" ht="18.75" customHeight="1">
      <c r="A53" s="11" t="s">
        <v>2156</v>
      </c>
      <c r="B53" s="15">
        <f>B48+B6</f>
        <v>146882</v>
      </c>
      <c r="C53" s="16">
        <f>C48+C6</f>
        <v>166763</v>
      </c>
      <c r="D53" s="15">
        <f>D48+D6</f>
        <v>150499</v>
      </c>
      <c r="E53" s="17">
        <f t="shared" si="7"/>
        <v>113.53535491074469</v>
      </c>
      <c r="F53" s="17">
        <f>(C53-D53)/D53*100</f>
        <v>10.806716323696502</v>
      </c>
      <c r="G53" s="15">
        <f>G6+G48</f>
        <v>104452</v>
      </c>
      <c r="H53" s="15">
        <f>H6+H48</f>
        <v>26581</v>
      </c>
      <c r="I53" s="15">
        <f>G53+H53</f>
        <v>131033</v>
      </c>
    </row>
    <row r="54" ht="14.25">
      <c r="G54" s="23"/>
    </row>
    <row r="55" ht="14.25">
      <c r="G55" s="23"/>
    </row>
    <row r="56" ht="14.25">
      <c r="G56" s="23"/>
    </row>
    <row r="57" ht="14.25">
      <c r="G57" s="23"/>
    </row>
    <row r="58" ht="14.25">
      <c r="G58" s="23"/>
    </row>
    <row r="59" ht="14.25">
      <c r="G59" s="23"/>
    </row>
    <row r="60" ht="14.25">
      <c r="G60" s="23"/>
    </row>
    <row r="61" ht="14.25">
      <c r="G61" s="23"/>
    </row>
    <row r="62" ht="14.25">
      <c r="G62" s="23"/>
    </row>
    <row r="63" ht="14.25">
      <c r="G63" s="23"/>
    </row>
    <row r="64" ht="14.25">
      <c r="G64" s="23"/>
    </row>
    <row r="65" ht="14.25">
      <c r="G65" s="23"/>
    </row>
    <row r="66" ht="14.25">
      <c r="G66" s="23"/>
    </row>
    <row r="67" ht="14.25">
      <c r="G67" s="23"/>
    </row>
    <row r="68" ht="14.25">
      <c r="G68" s="23"/>
    </row>
    <row r="69" ht="14.25">
      <c r="G69" s="23"/>
    </row>
    <row r="70" ht="14.25">
      <c r="G70" s="23"/>
    </row>
    <row r="71" ht="14.25">
      <c r="G71" s="23"/>
    </row>
    <row r="72" ht="14.25">
      <c r="G72" s="23"/>
    </row>
    <row r="73" ht="14.25">
      <c r="G73" s="23"/>
    </row>
    <row r="74" ht="14.25">
      <c r="G74" s="23"/>
    </row>
    <row r="75" ht="14.25">
      <c r="G75" s="23"/>
    </row>
    <row r="76" ht="14.25">
      <c r="G76" s="23"/>
    </row>
    <row r="77" ht="14.25">
      <c r="G77" s="23"/>
    </row>
  </sheetData>
  <sheetProtection/>
  <mergeCells count="9">
    <mergeCell ref="A2:F2"/>
    <mergeCell ref="E4:F4"/>
    <mergeCell ref="A4:A5"/>
    <mergeCell ref="B4:B5"/>
    <mergeCell ref="C4:C5"/>
    <mergeCell ref="D4:D5"/>
    <mergeCell ref="G4:G5"/>
    <mergeCell ref="H4:H5"/>
    <mergeCell ref="I4:I5"/>
  </mergeCells>
  <printOptions horizontalCentered="1"/>
  <pageMargins left="0.75" right="0.75" top="0.64" bottom="0.59" header="0.39" footer="0.51"/>
  <pageSetup fitToHeight="0" fitToWidth="1"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4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9.875" style="279" customWidth="1"/>
    <col min="2" max="2" width="54.25390625" style="279" customWidth="1"/>
    <col min="3" max="3" width="17.25390625" style="279" customWidth="1"/>
    <col min="4" max="16384" width="9.00390625" style="369" customWidth="1"/>
  </cols>
  <sheetData>
    <row r="1" ht="14.25">
      <c r="A1" s="279" t="s">
        <v>59</v>
      </c>
    </row>
    <row r="2" spans="1:3" ht="42.75" customHeight="1">
      <c r="A2" s="280" t="s">
        <v>60</v>
      </c>
      <c r="B2" s="280"/>
      <c r="C2" s="280"/>
    </row>
    <row r="3" spans="1:3" ht="14.25">
      <c r="A3" s="370"/>
      <c r="B3" s="370"/>
      <c r="C3" s="370"/>
    </row>
    <row r="4" spans="1:3" ht="14.25">
      <c r="A4" s="370" t="s">
        <v>61</v>
      </c>
      <c r="B4" s="370"/>
      <c r="C4" s="370"/>
    </row>
    <row r="5" spans="1:3" ht="14.25">
      <c r="A5" s="283" t="s">
        <v>62</v>
      </c>
      <c r="B5" s="283" t="s">
        <v>63</v>
      </c>
      <c r="C5" s="283" t="s">
        <v>5</v>
      </c>
    </row>
    <row r="6" spans="1:3" ht="14.25">
      <c r="A6" s="286"/>
      <c r="B6" s="283" t="s">
        <v>64</v>
      </c>
      <c r="C6" s="285">
        <f>SUM(C7,C260,C293,C312,C433,C488,C544,C593,C710,C782,C860,C884,C1014,C1078,C1154,C1181,C1210,C1220,C1299,C1317,C1370,C1373,C1381)</f>
        <v>194872</v>
      </c>
    </row>
    <row r="7" spans="1:3" ht="14.25">
      <c r="A7" s="286">
        <v>201</v>
      </c>
      <c r="B7" s="284" t="s">
        <v>38</v>
      </c>
      <c r="C7" s="285">
        <f>SUM(C8,C20,C29,C41,C53,C64,C75,C87,C96,C106,C121,C130,C141,C153,C163,C176,C183,C190,C199,C205,C212,C220,C227,C233,C239,C245,C251,C257)</f>
        <v>24156</v>
      </c>
    </row>
    <row r="8" spans="1:3" ht="14.25">
      <c r="A8" s="286">
        <v>20101</v>
      </c>
      <c r="B8" s="284" t="s">
        <v>65</v>
      </c>
      <c r="C8" s="285">
        <f>SUM(C9:C19)</f>
        <v>450</v>
      </c>
    </row>
    <row r="9" spans="1:3" ht="14.25">
      <c r="A9" s="286">
        <v>2010101</v>
      </c>
      <c r="B9" s="286" t="s">
        <v>66</v>
      </c>
      <c r="C9" s="285">
        <v>422</v>
      </c>
    </row>
    <row r="10" spans="1:3" ht="14.25">
      <c r="A10" s="286">
        <v>2010102</v>
      </c>
      <c r="B10" s="286" t="s">
        <v>67</v>
      </c>
      <c r="C10" s="285">
        <v>7</v>
      </c>
    </row>
    <row r="11" spans="1:3" ht="14.25">
      <c r="A11" s="286">
        <v>2010103</v>
      </c>
      <c r="B11" s="286" t="s">
        <v>68</v>
      </c>
      <c r="C11" s="285">
        <v>0</v>
      </c>
    </row>
    <row r="12" spans="1:3" ht="14.25">
      <c r="A12" s="286">
        <v>2010104</v>
      </c>
      <c r="B12" s="286" t="s">
        <v>69</v>
      </c>
      <c r="C12" s="285">
        <v>0</v>
      </c>
    </row>
    <row r="13" spans="1:3" ht="14.25">
      <c r="A13" s="286">
        <v>2010105</v>
      </c>
      <c r="B13" s="286" t="s">
        <v>70</v>
      </c>
      <c r="C13" s="285">
        <v>18</v>
      </c>
    </row>
    <row r="14" spans="1:3" ht="14.25">
      <c r="A14" s="286">
        <v>2010106</v>
      </c>
      <c r="B14" s="286" t="s">
        <v>71</v>
      </c>
      <c r="C14" s="285">
        <v>0</v>
      </c>
    </row>
    <row r="15" spans="1:3" ht="14.25">
      <c r="A15" s="286">
        <v>2010107</v>
      </c>
      <c r="B15" s="286" t="s">
        <v>72</v>
      </c>
      <c r="C15" s="285">
        <v>2</v>
      </c>
    </row>
    <row r="16" spans="1:3" ht="14.25">
      <c r="A16" s="286">
        <v>2010108</v>
      </c>
      <c r="B16" s="286" t="s">
        <v>73</v>
      </c>
      <c r="C16" s="285">
        <v>1</v>
      </c>
    </row>
    <row r="17" spans="1:3" ht="14.25">
      <c r="A17" s="286">
        <v>2010109</v>
      </c>
      <c r="B17" s="286" t="s">
        <v>74</v>
      </c>
      <c r="C17" s="285">
        <v>0</v>
      </c>
    </row>
    <row r="18" spans="1:3" ht="14.25">
      <c r="A18" s="286">
        <v>2010150</v>
      </c>
      <c r="B18" s="286" t="s">
        <v>75</v>
      </c>
      <c r="C18" s="285">
        <v>0</v>
      </c>
    </row>
    <row r="19" spans="1:3" ht="14.25">
      <c r="A19" s="286">
        <v>2010199</v>
      </c>
      <c r="B19" s="286" t="s">
        <v>76</v>
      </c>
      <c r="C19" s="285">
        <v>0</v>
      </c>
    </row>
    <row r="20" spans="1:3" ht="14.25">
      <c r="A20" s="286">
        <v>20102</v>
      </c>
      <c r="B20" s="284" t="s">
        <v>77</v>
      </c>
      <c r="C20" s="285">
        <f>SUM(C21:C28)</f>
        <v>312</v>
      </c>
    </row>
    <row r="21" spans="1:3" ht="14.25">
      <c r="A21" s="286">
        <v>2010201</v>
      </c>
      <c r="B21" s="286" t="s">
        <v>66</v>
      </c>
      <c r="C21" s="285">
        <v>303</v>
      </c>
    </row>
    <row r="22" spans="1:3" ht="14.25">
      <c r="A22" s="286">
        <v>2010202</v>
      </c>
      <c r="B22" s="286" t="s">
        <v>67</v>
      </c>
      <c r="C22" s="285">
        <v>3</v>
      </c>
    </row>
    <row r="23" spans="1:3" ht="14.25">
      <c r="A23" s="286">
        <v>2010203</v>
      </c>
      <c r="B23" s="286" t="s">
        <v>68</v>
      </c>
      <c r="C23" s="285">
        <v>0</v>
      </c>
    </row>
    <row r="24" spans="1:3" ht="14.25">
      <c r="A24" s="286">
        <v>2010204</v>
      </c>
      <c r="B24" s="286" t="s">
        <v>78</v>
      </c>
      <c r="C24" s="285">
        <v>0</v>
      </c>
    </row>
    <row r="25" spans="1:3" ht="14.25">
      <c r="A25" s="286">
        <v>2010205</v>
      </c>
      <c r="B25" s="286" t="s">
        <v>79</v>
      </c>
      <c r="C25" s="285">
        <v>2</v>
      </c>
    </row>
    <row r="26" spans="1:3" ht="14.25">
      <c r="A26" s="286">
        <v>2010206</v>
      </c>
      <c r="B26" s="286" t="s">
        <v>80</v>
      </c>
      <c r="C26" s="285">
        <v>4</v>
      </c>
    </row>
    <row r="27" spans="1:3" ht="14.25">
      <c r="A27" s="286">
        <v>2010250</v>
      </c>
      <c r="B27" s="286" t="s">
        <v>75</v>
      </c>
      <c r="C27" s="285">
        <v>0</v>
      </c>
    </row>
    <row r="28" spans="1:3" ht="14.25">
      <c r="A28" s="286">
        <v>2010299</v>
      </c>
      <c r="B28" s="286" t="s">
        <v>81</v>
      </c>
      <c r="C28" s="285">
        <v>0</v>
      </c>
    </row>
    <row r="29" spans="1:3" ht="14.25">
      <c r="A29" s="286">
        <v>20103</v>
      </c>
      <c r="B29" s="284" t="s">
        <v>82</v>
      </c>
      <c r="C29" s="285">
        <f>SUM(C30:C40)</f>
        <v>12899</v>
      </c>
    </row>
    <row r="30" spans="1:3" ht="14.25">
      <c r="A30" s="286">
        <v>2010301</v>
      </c>
      <c r="B30" s="286" t="s">
        <v>66</v>
      </c>
      <c r="C30" s="285">
        <v>5635</v>
      </c>
    </row>
    <row r="31" spans="1:3" ht="14.25">
      <c r="A31" s="286">
        <v>2010302</v>
      </c>
      <c r="B31" s="286" t="s">
        <v>67</v>
      </c>
      <c r="C31" s="285">
        <v>2945</v>
      </c>
    </row>
    <row r="32" spans="1:3" ht="14.25">
      <c r="A32" s="286">
        <v>2010303</v>
      </c>
      <c r="B32" s="286" t="s">
        <v>68</v>
      </c>
      <c r="C32" s="285">
        <v>0</v>
      </c>
    </row>
    <row r="33" spans="1:3" ht="14.25">
      <c r="A33" s="286">
        <v>2010304</v>
      </c>
      <c r="B33" s="286" t="s">
        <v>83</v>
      </c>
      <c r="C33" s="285">
        <v>0</v>
      </c>
    </row>
    <row r="34" spans="1:3" ht="14.25">
      <c r="A34" s="286">
        <v>2010305</v>
      </c>
      <c r="B34" s="286" t="s">
        <v>84</v>
      </c>
      <c r="C34" s="285">
        <v>0</v>
      </c>
    </row>
    <row r="35" spans="1:3" ht="14.25">
      <c r="A35" s="286">
        <v>2010306</v>
      </c>
      <c r="B35" s="286" t="s">
        <v>85</v>
      </c>
      <c r="C35" s="285">
        <v>0</v>
      </c>
    </row>
    <row r="36" spans="1:3" ht="14.25">
      <c r="A36" s="286">
        <v>2010307</v>
      </c>
      <c r="B36" s="286" t="s">
        <v>86</v>
      </c>
      <c r="C36" s="285">
        <v>0</v>
      </c>
    </row>
    <row r="37" spans="1:3" ht="14.25">
      <c r="A37" s="286">
        <v>2010308</v>
      </c>
      <c r="B37" s="286" t="s">
        <v>87</v>
      </c>
      <c r="C37" s="285">
        <v>170</v>
      </c>
    </row>
    <row r="38" spans="1:3" ht="14.25">
      <c r="A38" s="286">
        <v>2010309</v>
      </c>
      <c r="B38" s="286" t="s">
        <v>88</v>
      </c>
      <c r="C38" s="285">
        <v>0</v>
      </c>
    </row>
    <row r="39" spans="1:3" ht="14.25">
      <c r="A39" s="286">
        <v>2010350</v>
      </c>
      <c r="B39" s="286" t="s">
        <v>75</v>
      </c>
      <c r="C39" s="285">
        <v>16</v>
      </c>
    </row>
    <row r="40" spans="1:3" ht="14.25">
      <c r="A40" s="286">
        <v>2010399</v>
      </c>
      <c r="B40" s="286" t="s">
        <v>89</v>
      </c>
      <c r="C40" s="285">
        <v>4133</v>
      </c>
    </row>
    <row r="41" spans="1:3" ht="14.25">
      <c r="A41" s="286">
        <v>20104</v>
      </c>
      <c r="B41" s="284" t="s">
        <v>90</v>
      </c>
      <c r="C41" s="285">
        <f>SUM(C42:C52)</f>
        <v>650</v>
      </c>
    </row>
    <row r="42" spans="1:3" ht="14.25">
      <c r="A42" s="286">
        <v>2010401</v>
      </c>
      <c r="B42" s="286" t="s">
        <v>66</v>
      </c>
      <c r="C42" s="285">
        <v>500</v>
      </c>
    </row>
    <row r="43" spans="1:3" ht="14.25">
      <c r="A43" s="286">
        <v>2010402</v>
      </c>
      <c r="B43" s="286" t="s">
        <v>67</v>
      </c>
      <c r="C43" s="285">
        <v>133</v>
      </c>
    </row>
    <row r="44" spans="1:3" ht="14.25">
      <c r="A44" s="286">
        <v>2010403</v>
      </c>
      <c r="B44" s="286" t="s">
        <v>68</v>
      </c>
      <c r="C44" s="285">
        <v>0</v>
      </c>
    </row>
    <row r="45" spans="1:3" ht="14.25">
      <c r="A45" s="286">
        <v>2010404</v>
      </c>
      <c r="B45" s="286" t="s">
        <v>91</v>
      </c>
      <c r="C45" s="285">
        <v>0</v>
      </c>
    </row>
    <row r="46" spans="1:3" ht="14.25">
      <c r="A46" s="286">
        <v>2010405</v>
      </c>
      <c r="B46" s="286" t="s">
        <v>92</v>
      </c>
      <c r="C46" s="285">
        <v>0</v>
      </c>
    </row>
    <row r="47" spans="1:3" ht="14.25">
      <c r="A47" s="286">
        <v>2010406</v>
      </c>
      <c r="B47" s="286" t="s">
        <v>93</v>
      </c>
      <c r="C47" s="285">
        <v>0</v>
      </c>
    </row>
    <row r="48" spans="1:3" ht="14.25">
      <c r="A48" s="286">
        <v>2010407</v>
      </c>
      <c r="B48" s="286" t="s">
        <v>94</v>
      </c>
      <c r="C48" s="285">
        <v>0</v>
      </c>
    </row>
    <row r="49" spans="1:3" ht="14.25">
      <c r="A49" s="286">
        <v>2010408</v>
      </c>
      <c r="B49" s="286" t="s">
        <v>95</v>
      </c>
      <c r="C49" s="285">
        <v>0</v>
      </c>
    </row>
    <row r="50" spans="1:3" ht="14.25">
      <c r="A50" s="286">
        <v>2010409</v>
      </c>
      <c r="B50" s="286" t="s">
        <v>96</v>
      </c>
      <c r="C50" s="285">
        <v>17</v>
      </c>
    </row>
    <row r="51" spans="1:3" ht="14.25">
      <c r="A51" s="286">
        <v>2010450</v>
      </c>
      <c r="B51" s="286" t="s">
        <v>75</v>
      </c>
      <c r="C51" s="285">
        <v>0</v>
      </c>
    </row>
    <row r="52" spans="1:3" ht="14.25">
      <c r="A52" s="286">
        <v>2010499</v>
      </c>
      <c r="B52" s="286" t="s">
        <v>97</v>
      </c>
      <c r="C52" s="285">
        <v>0</v>
      </c>
    </row>
    <row r="53" spans="1:3" ht="14.25">
      <c r="A53" s="286">
        <v>20105</v>
      </c>
      <c r="B53" s="284" t="s">
        <v>98</v>
      </c>
      <c r="C53" s="285">
        <f>SUM(C54:C63)</f>
        <v>269</v>
      </c>
    </row>
    <row r="54" spans="1:3" ht="14.25">
      <c r="A54" s="286">
        <v>2010501</v>
      </c>
      <c r="B54" s="286" t="s">
        <v>66</v>
      </c>
      <c r="C54" s="285">
        <v>186</v>
      </c>
    </row>
    <row r="55" spans="1:3" ht="14.25">
      <c r="A55" s="286">
        <v>2010502</v>
      </c>
      <c r="B55" s="286" t="s">
        <v>67</v>
      </c>
      <c r="C55" s="285">
        <v>24</v>
      </c>
    </row>
    <row r="56" spans="1:3" ht="14.25">
      <c r="A56" s="286">
        <v>2010503</v>
      </c>
      <c r="B56" s="286" t="s">
        <v>68</v>
      </c>
      <c r="C56" s="285">
        <v>0</v>
      </c>
    </row>
    <row r="57" spans="1:3" ht="14.25">
      <c r="A57" s="286">
        <v>2010504</v>
      </c>
      <c r="B57" s="286" t="s">
        <v>99</v>
      </c>
      <c r="C57" s="285">
        <v>0</v>
      </c>
    </row>
    <row r="58" spans="1:3" ht="14.25">
      <c r="A58" s="286">
        <v>2010505</v>
      </c>
      <c r="B58" s="286" t="s">
        <v>100</v>
      </c>
      <c r="C58" s="285">
        <v>31</v>
      </c>
    </row>
    <row r="59" spans="1:3" ht="14.25">
      <c r="A59" s="286">
        <v>2010506</v>
      </c>
      <c r="B59" s="286" t="s">
        <v>101</v>
      </c>
      <c r="C59" s="285">
        <v>0</v>
      </c>
    </row>
    <row r="60" spans="1:3" ht="14.25">
      <c r="A60" s="286">
        <v>2010507</v>
      </c>
      <c r="B60" s="286" t="s">
        <v>102</v>
      </c>
      <c r="C60" s="285">
        <v>17</v>
      </c>
    </row>
    <row r="61" spans="1:3" ht="14.25">
      <c r="A61" s="286">
        <v>2010508</v>
      </c>
      <c r="B61" s="286" t="s">
        <v>103</v>
      </c>
      <c r="C61" s="285">
        <v>0</v>
      </c>
    </row>
    <row r="62" spans="1:3" ht="14.25">
      <c r="A62" s="286">
        <v>2010550</v>
      </c>
      <c r="B62" s="286" t="s">
        <v>75</v>
      </c>
      <c r="C62" s="285">
        <v>0</v>
      </c>
    </row>
    <row r="63" spans="1:3" ht="14.25">
      <c r="A63" s="286">
        <v>2010599</v>
      </c>
      <c r="B63" s="286" t="s">
        <v>104</v>
      </c>
      <c r="C63" s="285">
        <v>11</v>
      </c>
    </row>
    <row r="64" spans="1:3" ht="14.25">
      <c r="A64" s="286">
        <v>20106</v>
      </c>
      <c r="B64" s="284" t="s">
        <v>105</v>
      </c>
      <c r="C64" s="285">
        <f>SUM(C65:C74)</f>
        <v>774</v>
      </c>
    </row>
    <row r="65" spans="1:3" ht="14.25">
      <c r="A65" s="286">
        <v>2010601</v>
      </c>
      <c r="B65" s="286" t="s">
        <v>66</v>
      </c>
      <c r="C65" s="285">
        <v>546</v>
      </c>
    </row>
    <row r="66" spans="1:3" ht="14.25">
      <c r="A66" s="286">
        <v>2010602</v>
      </c>
      <c r="B66" s="286" t="s">
        <v>67</v>
      </c>
      <c r="C66" s="285">
        <v>108</v>
      </c>
    </row>
    <row r="67" spans="1:3" ht="14.25">
      <c r="A67" s="286">
        <v>2010603</v>
      </c>
      <c r="B67" s="286" t="s">
        <v>68</v>
      </c>
      <c r="C67" s="285">
        <v>0</v>
      </c>
    </row>
    <row r="68" spans="1:3" ht="14.25">
      <c r="A68" s="286">
        <v>2010604</v>
      </c>
      <c r="B68" s="286" t="s">
        <v>106</v>
      </c>
      <c r="C68" s="285">
        <v>0</v>
      </c>
    </row>
    <row r="69" spans="1:3" ht="14.25">
      <c r="A69" s="286">
        <v>2010605</v>
      </c>
      <c r="B69" s="286" t="s">
        <v>107</v>
      </c>
      <c r="C69" s="285">
        <v>0</v>
      </c>
    </row>
    <row r="70" spans="1:3" ht="14.25">
      <c r="A70" s="286">
        <v>2010606</v>
      </c>
      <c r="B70" s="286" t="s">
        <v>108</v>
      </c>
      <c r="C70" s="285">
        <v>0</v>
      </c>
    </row>
    <row r="71" spans="1:3" ht="14.25">
      <c r="A71" s="286">
        <v>2010607</v>
      </c>
      <c r="B71" s="286" t="s">
        <v>109</v>
      </c>
      <c r="C71" s="285">
        <v>46</v>
      </c>
    </row>
    <row r="72" spans="1:3" ht="14.25">
      <c r="A72" s="286">
        <v>2010608</v>
      </c>
      <c r="B72" s="286" t="s">
        <v>110</v>
      </c>
      <c r="C72" s="285">
        <v>74</v>
      </c>
    </row>
    <row r="73" spans="1:3" ht="14.25">
      <c r="A73" s="286">
        <v>2010650</v>
      </c>
      <c r="B73" s="286" t="s">
        <v>75</v>
      </c>
      <c r="C73" s="285">
        <v>0</v>
      </c>
    </row>
    <row r="74" spans="1:3" ht="14.25">
      <c r="A74" s="286">
        <v>2010699</v>
      </c>
      <c r="B74" s="286" t="s">
        <v>111</v>
      </c>
      <c r="C74" s="285">
        <v>0</v>
      </c>
    </row>
    <row r="75" spans="1:3" ht="14.25">
      <c r="A75" s="286">
        <v>20107</v>
      </c>
      <c r="B75" s="284" t="s">
        <v>112</v>
      </c>
      <c r="C75" s="285">
        <f>SUM(C76:C86)</f>
        <v>0</v>
      </c>
    </row>
    <row r="76" spans="1:3" ht="14.25">
      <c r="A76" s="286">
        <v>2010701</v>
      </c>
      <c r="B76" s="286" t="s">
        <v>66</v>
      </c>
      <c r="C76" s="285">
        <v>0</v>
      </c>
    </row>
    <row r="77" spans="1:3" ht="14.25">
      <c r="A77" s="286">
        <v>2010702</v>
      </c>
      <c r="B77" s="286" t="s">
        <v>67</v>
      </c>
      <c r="C77" s="285">
        <v>0</v>
      </c>
    </row>
    <row r="78" spans="1:3" ht="14.25">
      <c r="A78" s="286">
        <v>2010703</v>
      </c>
      <c r="B78" s="286" t="s">
        <v>68</v>
      </c>
      <c r="C78" s="285">
        <v>0</v>
      </c>
    </row>
    <row r="79" spans="1:3" ht="14.25">
      <c r="A79" s="286">
        <v>2010704</v>
      </c>
      <c r="B79" s="286" t="s">
        <v>113</v>
      </c>
      <c r="C79" s="285">
        <v>0</v>
      </c>
    </row>
    <row r="80" spans="1:3" ht="14.25">
      <c r="A80" s="286">
        <v>2010705</v>
      </c>
      <c r="B80" s="286" t="s">
        <v>114</v>
      </c>
      <c r="C80" s="285">
        <v>0</v>
      </c>
    </row>
    <row r="81" spans="1:3" ht="14.25">
      <c r="A81" s="286">
        <v>2010706</v>
      </c>
      <c r="B81" s="286" t="s">
        <v>115</v>
      </c>
      <c r="C81" s="285">
        <v>0</v>
      </c>
    </row>
    <row r="82" spans="1:3" ht="14.25">
      <c r="A82" s="286">
        <v>2010707</v>
      </c>
      <c r="B82" s="286" t="s">
        <v>116</v>
      </c>
      <c r="C82" s="285">
        <v>0</v>
      </c>
    </row>
    <row r="83" spans="1:3" ht="14.25">
      <c r="A83" s="286">
        <v>2010708</v>
      </c>
      <c r="B83" s="286" t="s">
        <v>117</v>
      </c>
      <c r="C83" s="285">
        <v>0</v>
      </c>
    </row>
    <row r="84" spans="1:3" ht="14.25">
      <c r="A84" s="286">
        <v>2010709</v>
      </c>
      <c r="B84" s="286" t="s">
        <v>109</v>
      </c>
      <c r="C84" s="285">
        <v>0</v>
      </c>
    </row>
    <row r="85" spans="1:3" ht="14.25">
      <c r="A85" s="286">
        <v>2010750</v>
      </c>
      <c r="B85" s="286" t="s">
        <v>75</v>
      </c>
      <c r="C85" s="285">
        <v>0</v>
      </c>
    </row>
    <row r="86" spans="1:3" ht="14.25">
      <c r="A86" s="286">
        <v>2010799</v>
      </c>
      <c r="B86" s="286" t="s">
        <v>118</v>
      </c>
      <c r="C86" s="285">
        <v>0</v>
      </c>
    </row>
    <row r="87" spans="1:3" ht="14.25">
      <c r="A87" s="286">
        <v>20108</v>
      </c>
      <c r="B87" s="284" t="s">
        <v>119</v>
      </c>
      <c r="C87" s="285">
        <f>SUM(C88:C95)</f>
        <v>8</v>
      </c>
    </row>
    <row r="88" spans="1:3" ht="14.25">
      <c r="A88" s="286">
        <v>2010801</v>
      </c>
      <c r="B88" s="286" t="s">
        <v>66</v>
      </c>
      <c r="C88" s="285">
        <v>0</v>
      </c>
    </row>
    <row r="89" spans="1:3" ht="14.25">
      <c r="A89" s="286">
        <v>2010802</v>
      </c>
      <c r="B89" s="286" t="s">
        <v>67</v>
      </c>
      <c r="C89" s="285">
        <v>0</v>
      </c>
    </row>
    <row r="90" spans="1:3" ht="14.25">
      <c r="A90" s="286">
        <v>2010803</v>
      </c>
      <c r="B90" s="286" t="s">
        <v>68</v>
      </c>
      <c r="C90" s="285">
        <v>0</v>
      </c>
    </row>
    <row r="91" spans="1:3" ht="14.25">
      <c r="A91" s="286">
        <v>2010804</v>
      </c>
      <c r="B91" s="286" t="s">
        <v>120</v>
      </c>
      <c r="C91" s="285">
        <v>8</v>
      </c>
    </row>
    <row r="92" spans="1:3" ht="14.25">
      <c r="A92" s="286">
        <v>2010805</v>
      </c>
      <c r="B92" s="286" t="s">
        <v>121</v>
      </c>
      <c r="C92" s="285">
        <v>0</v>
      </c>
    </row>
    <row r="93" spans="1:3" ht="14.25">
      <c r="A93" s="286">
        <v>2010806</v>
      </c>
      <c r="B93" s="286" t="s">
        <v>109</v>
      </c>
      <c r="C93" s="285">
        <v>0</v>
      </c>
    </row>
    <row r="94" spans="1:3" ht="14.25">
      <c r="A94" s="286">
        <v>2010850</v>
      </c>
      <c r="B94" s="286" t="s">
        <v>75</v>
      </c>
      <c r="C94" s="285">
        <v>0</v>
      </c>
    </row>
    <row r="95" spans="1:3" ht="14.25">
      <c r="A95" s="286">
        <v>2010899</v>
      </c>
      <c r="B95" s="286" t="s">
        <v>122</v>
      </c>
      <c r="C95" s="285">
        <v>0</v>
      </c>
    </row>
    <row r="96" spans="1:3" ht="14.25">
      <c r="A96" s="286">
        <v>20109</v>
      </c>
      <c r="B96" s="284" t="s">
        <v>123</v>
      </c>
      <c r="C96" s="285">
        <f>SUM(C97:C105)</f>
        <v>0</v>
      </c>
    </row>
    <row r="97" spans="1:3" ht="14.25">
      <c r="A97" s="286">
        <v>2010901</v>
      </c>
      <c r="B97" s="286" t="s">
        <v>66</v>
      </c>
      <c r="C97" s="285">
        <v>0</v>
      </c>
    </row>
    <row r="98" spans="1:3" ht="14.25">
      <c r="A98" s="286">
        <v>2010902</v>
      </c>
      <c r="B98" s="286" t="s">
        <v>67</v>
      </c>
      <c r="C98" s="285">
        <v>0</v>
      </c>
    </row>
    <row r="99" spans="1:3" ht="14.25">
      <c r="A99" s="286">
        <v>2010903</v>
      </c>
      <c r="B99" s="286" t="s">
        <v>68</v>
      </c>
      <c r="C99" s="285">
        <v>0</v>
      </c>
    </row>
    <row r="100" spans="1:3" ht="14.25">
      <c r="A100" s="286">
        <v>2010904</v>
      </c>
      <c r="B100" s="286" t="s">
        <v>124</v>
      </c>
      <c r="C100" s="285">
        <v>0</v>
      </c>
    </row>
    <row r="101" spans="1:3" ht="14.25">
      <c r="A101" s="286">
        <v>2010905</v>
      </c>
      <c r="B101" s="286" t="s">
        <v>125</v>
      </c>
      <c r="C101" s="285">
        <v>0</v>
      </c>
    </row>
    <row r="102" spans="1:3" ht="14.25">
      <c r="A102" s="286">
        <v>2010907</v>
      </c>
      <c r="B102" s="286" t="s">
        <v>126</v>
      </c>
      <c r="C102" s="285">
        <v>0</v>
      </c>
    </row>
    <row r="103" spans="1:3" ht="14.25">
      <c r="A103" s="286">
        <v>2010908</v>
      </c>
      <c r="B103" s="286" t="s">
        <v>109</v>
      </c>
      <c r="C103" s="285">
        <v>0</v>
      </c>
    </row>
    <row r="104" spans="1:3" ht="14.25">
      <c r="A104" s="286">
        <v>2010950</v>
      </c>
      <c r="B104" s="286" t="s">
        <v>75</v>
      </c>
      <c r="C104" s="285">
        <v>0</v>
      </c>
    </row>
    <row r="105" spans="1:3" ht="14.25">
      <c r="A105" s="286">
        <v>2010999</v>
      </c>
      <c r="B105" s="286" t="s">
        <v>127</v>
      </c>
      <c r="C105" s="285">
        <v>0</v>
      </c>
    </row>
    <row r="106" spans="1:3" ht="14.25">
      <c r="A106" s="286">
        <v>20110</v>
      </c>
      <c r="B106" s="284" t="s">
        <v>128</v>
      </c>
      <c r="C106" s="285">
        <f>SUM(C107:C120)</f>
        <v>3148</v>
      </c>
    </row>
    <row r="107" spans="1:3" ht="14.25">
      <c r="A107" s="286">
        <v>2011001</v>
      </c>
      <c r="B107" s="286" t="s">
        <v>66</v>
      </c>
      <c r="C107" s="285">
        <v>2702</v>
      </c>
    </row>
    <row r="108" spans="1:3" ht="14.25">
      <c r="A108" s="286">
        <v>2011002</v>
      </c>
      <c r="B108" s="286" t="s">
        <v>67</v>
      </c>
      <c r="C108" s="285">
        <v>272</v>
      </c>
    </row>
    <row r="109" spans="1:3" ht="14.25">
      <c r="A109" s="286">
        <v>2011003</v>
      </c>
      <c r="B109" s="286" t="s">
        <v>68</v>
      </c>
      <c r="C109" s="285">
        <v>0</v>
      </c>
    </row>
    <row r="110" spans="1:3" ht="14.25">
      <c r="A110" s="286">
        <v>2011004</v>
      </c>
      <c r="B110" s="286" t="s">
        <v>129</v>
      </c>
      <c r="C110" s="285">
        <v>0</v>
      </c>
    </row>
    <row r="111" spans="1:3" ht="14.25">
      <c r="A111" s="286">
        <v>2011005</v>
      </c>
      <c r="B111" s="286" t="s">
        <v>130</v>
      </c>
      <c r="C111" s="285">
        <v>0</v>
      </c>
    </row>
    <row r="112" spans="1:3" ht="14.25">
      <c r="A112" s="286">
        <v>2011006</v>
      </c>
      <c r="B112" s="286" t="s">
        <v>131</v>
      </c>
      <c r="C112" s="285">
        <v>2</v>
      </c>
    </row>
    <row r="113" spans="1:3" ht="14.25">
      <c r="A113" s="286">
        <v>2011007</v>
      </c>
      <c r="B113" s="286" t="s">
        <v>132</v>
      </c>
      <c r="C113" s="285">
        <v>0</v>
      </c>
    </row>
    <row r="114" spans="1:3" ht="14.25">
      <c r="A114" s="286">
        <v>2011008</v>
      </c>
      <c r="B114" s="286" t="s">
        <v>133</v>
      </c>
      <c r="C114" s="285">
        <v>0</v>
      </c>
    </row>
    <row r="115" spans="1:3" ht="14.25">
      <c r="A115" s="286">
        <v>2011009</v>
      </c>
      <c r="B115" s="286" t="s">
        <v>134</v>
      </c>
      <c r="C115" s="285">
        <v>158</v>
      </c>
    </row>
    <row r="116" spans="1:3" ht="14.25">
      <c r="A116" s="286">
        <v>2011010</v>
      </c>
      <c r="B116" s="286" t="s">
        <v>135</v>
      </c>
      <c r="C116" s="285">
        <v>14</v>
      </c>
    </row>
    <row r="117" spans="1:3" ht="14.25">
      <c r="A117" s="286">
        <v>2011011</v>
      </c>
      <c r="B117" s="286" t="s">
        <v>136</v>
      </c>
      <c r="C117" s="285">
        <v>0</v>
      </c>
    </row>
    <row r="118" spans="1:3" ht="14.25">
      <c r="A118" s="286">
        <v>2011012</v>
      </c>
      <c r="B118" s="286" t="s">
        <v>137</v>
      </c>
      <c r="C118" s="285">
        <v>0</v>
      </c>
    </row>
    <row r="119" spans="1:3" ht="14.25">
      <c r="A119" s="286">
        <v>2011050</v>
      </c>
      <c r="B119" s="286" t="s">
        <v>75</v>
      </c>
      <c r="C119" s="285">
        <v>0</v>
      </c>
    </row>
    <row r="120" spans="1:3" ht="14.25">
      <c r="A120" s="286">
        <v>2011099</v>
      </c>
      <c r="B120" s="286" t="s">
        <v>138</v>
      </c>
      <c r="C120" s="285">
        <v>0</v>
      </c>
    </row>
    <row r="121" spans="1:3" ht="14.25">
      <c r="A121" s="286">
        <v>20111</v>
      </c>
      <c r="B121" s="284" t="s">
        <v>139</v>
      </c>
      <c r="C121" s="285">
        <f>SUM(C122:C129)</f>
        <v>325</v>
      </c>
    </row>
    <row r="122" spans="1:3" ht="14.25">
      <c r="A122" s="286">
        <v>2011101</v>
      </c>
      <c r="B122" s="286" t="s">
        <v>66</v>
      </c>
      <c r="C122" s="285">
        <v>271</v>
      </c>
    </row>
    <row r="123" spans="1:3" ht="14.25">
      <c r="A123" s="286">
        <v>2011102</v>
      </c>
      <c r="B123" s="286" t="s">
        <v>67</v>
      </c>
      <c r="C123" s="285">
        <v>12</v>
      </c>
    </row>
    <row r="124" spans="1:3" ht="14.25">
      <c r="A124" s="286">
        <v>2011103</v>
      </c>
      <c r="B124" s="286" t="s">
        <v>68</v>
      </c>
      <c r="C124" s="285">
        <v>0</v>
      </c>
    </row>
    <row r="125" spans="1:3" ht="14.25">
      <c r="A125" s="286">
        <v>2011104</v>
      </c>
      <c r="B125" s="286" t="s">
        <v>140</v>
      </c>
      <c r="C125" s="285">
        <v>0</v>
      </c>
    </row>
    <row r="126" spans="1:3" ht="14.25">
      <c r="A126" s="286">
        <v>2011105</v>
      </c>
      <c r="B126" s="286" t="s">
        <v>141</v>
      </c>
      <c r="C126" s="285">
        <v>0</v>
      </c>
    </row>
    <row r="127" spans="1:3" ht="14.25">
      <c r="A127" s="286">
        <v>2011106</v>
      </c>
      <c r="B127" s="286" t="s">
        <v>142</v>
      </c>
      <c r="C127" s="285">
        <v>0</v>
      </c>
    </row>
    <row r="128" spans="1:3" ht="14.25">
      <c r="A128" s="286">
        <v>2011150</v>
      </c>
      <c r="B128" s="286" t="s">
        <v>75</v>
      </c>
      <c r="C128" s="285">
        <v>0</v>
      </c>
    </row>
    <row r="129" spans="1:3" ht="14.25">
      <c r="A129" s="286">
        <v>2011199</v>
      </c>
      <c r="B129" s="286" t="s">
        <v>143</v>
      </c>
      <c r="C129" s="285">
        <v>42</v>
      </c>
    </row>
    <row r="130" spans="1:3" ht="14.25">
      <c r="A130" s="286">
        <v>20113</v>
      </c>
      <c r="B130" s="284" t="s">
        <v>144</v>
      </c>
      <c r="C130" s="285">
        <f>SUM(C131:C140)</f>
        <v>1069</v>
      </c>
    </row>
    <row r="131" spans="1:3" ht="14.25">
      <c r="A131" s="286">
        <v>2011301</v>
      </c>
      <c r="B131" s="286" t="s">
        <v>66</v>
      </c>
      <c r="C131" s="285">
        <v>538</v>
      </c>
    </row>
    <row r="132" spans="1:3" ht="14.25">
      <c r="A132" s="286">
        <v>2011302</v>
      </c>
      <c r="B132" s="286" t="s">
        <v>67</v>
      </c>
      <c r="C132" s="285">
        <v>531</v>
      </c>
    </row>
    <row r="133" spans="1:3" ht="14.25">
      <c r="A133" s="286">
        <v>2011303</v>
      </c>
      <c r="B133" s="286" t="s">
        <v>68</v>
      </c>
      <c r="C133" s="285">
        <v>0</v>
      </c>
    </row>
    <row r="134" spans="1:3" ht="14.25">
      <c r="A134" s="286">
        <v>2011304</v>
      </c>
      <c r="B134" s="286" t="s">
        <v>145</v>
      </c>
      <c r="C134" s="285">
        <v>0</v>
      </c>
    </row>
    <row r="135" spans="1:3" ht="14.25">
      <c r="A135" s="286">
        <v>2011305</v>
      </c>
      <c r="B135" s="286" t="s">
        <v>146</v>
      </c>
      <c r="C135" s="285">
        <v>0</v>
      </c>
    </row>
    <row r="136" spans="1:3" ht="14.25">
      <c r="A136" s="286">
        <v>2011306</v>
      </c>
      <c r="B136" s="286" t="s">
        <v>147</v>
      </c>
      <c r="C136" s="285">
        <v>0</v>
      </c>
    </row>
    <row r="137" spans="1:3" ht="14.25">
      <c r="A137" s="286">
        <v>2011307</v>
      </c>
      <c r="B137" s="286" t="s">
        <v>148</v>
      </c>
      <c r="C137" s="285">
        <v>0</v>
      </c>
    </row>
    <row r="138" spans="1:3" ht="14.25">
      <c r="A138" s="286">
        <v>2011308</v>
      </c>
      <c r="B138" s="286" t="s">
        <v>149</v>
      </c>
      <c r="C138" s="285">
        <v>0</v>
      </c>
    </row>
    <row r="139" spans="1:3" ht="14.25">
      <c r="A139" s="286">
        <v>2011350</v>
      </c>
      <c r="B139" s="286" t="s">
        <v>75</v>
      </c>
      <c r="C139" s="285">
        <v>0</v>
      </c>
    </row>
    <row r="140" spans="1:3" ht="14.25">
      <c r="A140" s="286">
        <v>2011399</v>
      </c>
      <c r="B140" s="286" t="s">
        <v>150</v>
      </c>
      <c r="C140" s="285">
        <v>0</v>
      </c>
    </row>
    <row r="141" spans="1:3" ht="14.25">
      <c r="A141" s="286">
        <v>20114</v>
      </c>
      <c r="B141" s="284" t="s">
        <v>151</v>
      </c>
      <c r="C141" s="285">
        <f>SUM(C142:C152)</f>
        <v>0</v>
      </c>
    </row>
    <row r="142" spans="1:3" ht="14.25">
      <c r="A142" s="286">
        <v>2011401</v>
      </c>
      <c r="B142" s="286" t="s">
        <v>66</v>
      </c>
      <c r="C142" s="285">
        <v>0</v>
      </c>
    </row>
    <row r="143" spans="1:3" ht="14.25">
      <c r="A143" s="286">
        <v>2011402</v>
      </c>
      <c r="B143" s="286" t="s">
        <v>67</v>
      </c>
      <c r="C143" s="285">
        <v>0</v>
      </c>
    </row>
    <row r="144" spans="1:3" ht="14.25">
      <c r="A144" s="286">
        <v>2011403</v>
      </c>
      <c r="B144" s="286" t="s">
        <v>68</v>
      </c>
      <c r="C144" s="285">
        <v>0</v>
      </c>
    </row>
    <row r="145" spans="1:3" ht="14.25">
      <c r="A145" s="286">
        <v>2011404</v>
      </c>
      <c r="B145" s="286" t="s">
        <v>152</v>
      </c>
      <c r="C145" s="285">
        <v>0</v>
      </c>
    </row>
    <row r="146" spans="1:3" ht="14.25">
      <c r="A146" s="286">
        <v>2011405</v>
      </c>
      <c r="B146" s="286" t="s">
        <v>153</v>
      </c>
      <c r="C146" s="285">
        <v>0</v>
      </c>
    </row>
    <row r="147" spans="1:3" ht="14.25">
      <c r="A147" s="286">
        <v>2011406</v>
      </c>
      <c r="B147" s="286" t="s">
        <v>154</v>
      </c>
      <c r="C147" s="285">
        <v>0</v>
      </c>
    </row>
    <row r="148" spans="1:3" ht="14.25">
      <c r="A148" s="286">
        <v>2011407</v>
      </c>
      <c r="B148" s="286" t="s">
        <v>155</v>
      </c>
      <c r="C148" s="285">
        <v>0</v>
      </c>
    </row>
    <row r="149" spans="1:3" ht="14.25">
      <c r="A149" s="286">
        <v>2011408</v>
      </c>
      <c r="B149" s="286" t="s">
        <v>156</v>
      </c>
      <c r="C149" s="285">
        <v>0</v>
      </c>
    </row>
    <row r="150" spans="1:3" ht="14.25">
      <c r="A150" s="286">
        <v>2011409</v>
      </c>
      <c r="B150" s="286" t="s">
        <v>157</v>
      </c>
      <c r="C150" s="285">
        <v>0</v>
      </c>
    </row>
    <row r="151" spans="1:3" ht="14.25">
      <c r="A151" s="286">
        <v>2011450</v>
      </c>
      <c r="B151" s="286" t="s">
        <v>75</v>
      </c>
      <c r="C151" s="285">
        <v>0</v>
      </c>
    </row>
    <row r="152" spans="1:3" ht="14.25">
      <c r="A152" s="286">
        <v>2011499</v>
      </c>
      <c r="B152" s="286" t="s">
        <v>158</v>
      </c>
      <c r="C152" s="285">
        <v>0</v>
      </c>
    </row>
    <row r="153" spans="1:3" ht="14.25">
      <c r="A153" s="286">
        <v>20115</v>
      </c>
      <c r="B153" s="284" t="s">
        <v>159</v>
      </c>
      <c r="C153" s="285">
        <f>SUM(C154:C162)</f>
        <v>60</v>
      </c>
    </row>
    <row r="154" spans="1:3" ht="14.25">
      <c r="A154" s="286">
        <v>2011501</v>
      </c>
      <c r="B154" s="286" t="s">
        <v>66</v>
      </c>
      <c r="C154" s="285">
        <v>0</v>
      </c>
    </row>
    <row r="155" spans="1:3" ht="14.25">
      <c r="A155" s="286">
        <v>2011502</v>
      </c>
      <c r="B155" s="286" t="s">
        <v>67</v>
      </c>
      <c r="C155" s="285">
        <v>0</v>
      </c>
    </row>
    <row r="156" spans="1:3" ht="14.25">
      <c r="A156" s="286">
        <v>2011503</v>
      </c>
      <c r="B156" s="286" t="s">
        <v>68</v>
      </c>
      <c r="C156" s="285">
        <v>0</v>
      </c>
    </row>
    <row r="157" spans="1:3" ht="14.25">
      <c r="A157" s="286">
        <v>2011504</v>
      </c>
      <c r="B157" s="286" t="s">
        <v>160</v>
      </c>
      <c r="C157" s="285">
        <v>60</v>
      </c>
    </row>
    <row r="158" spans="1:3" ht="14.25">
      <c r="A158" s="286">
        <v>2011505</v>
      </c>
      <c r="B158" s="286" t="s">
        <v>161</v>
      </c>
      <c r="C158" s="285">
        <v>0</v>
      </c>
    </row>
    <row r="159" spans="1:3" ht="14.25">
      <c r="A159" s="286">
        <v>2011506</v>
      </c>
      <c r="B159" s="286" t="s">
        <v>162</v>
      </c>
      <c r="C159" s="285">
        <v>0</v>
      </c>
    </row>
    <row r="160" spans="1:3" ht="14.25">
      <c r="A160" s="286">
        <v>2011507</v>
      </c>
      <c r="B160" s="286" t="s">
        <v>109</v>
      </c>
      <c r="C160" s="285">
        <v>0</v>
      </c>
    </row>
    <row r="161" spans="1:3" ht="14.25">
      <c r="A161" s="286">
        <v>2011550</v>
      </c>
      <c r="B161" s="286" t="s">
        <v>75</v>
      </c>
      <c r="C161" s="285">
        <v>0</v>
      </c>
    </row>
    <row r="162" spans="1:3" ht="14.25">
      <c r="A162" s="286">
        <v>2011599</v>
      </c>
      <c r="B162" s="286" t="s">
        <v>163</v>
      </c>
      <c r="C162" s="285">
        <v>0</v>
      </c>
    </row>
    <row r="163" spans="1:3" ht="14.25">
      <c r="A163" s="286">
        <v>20117</v>
      </c>
      <c r="B163" s="284" t="s">
        <v>164</v>
      </c>
      <c r="C163" s="285">
        <f>SUM(C164:C175)</f>
        <v>0</v>
      </c>
    </row>
    <row r="164" spans="1:3" ht="14.25">
      <c r="A164" s="286">
        <v>2011701</v>
      </c>
      <c r="B164" s="286" t="s">
        <v>66</v>
      </c>
      <c r="C164" s="285">
        <v>0</v>
      </c>
    </row>
    <row r="165" spans="1:3" ht="14.25">
      <c r="A165" s="286">
        <v>2011702</v>
      </c>
      <c r="B165" s="286" t="s">
        <v>67</v>
      </c>
      <c r="C165" s="285">
        <v>0</v>
      </c>
    </row>
    <row r="166" spans="1:3" ht="14.25">
      <c r="A166" s="286">
        <v>2011703</v>
      </c>
      <c r="B166" s="286" t="s">
        <v>68</v>
      </c>
      <c r="C166" s="285">
        <v>0</v>
      </c>
    </row>
    <row r="167" spans="1:3" ht="14.25">
      <c r="A167" s="286">
        <v>2011704</v>
      </c>
      <c r="B167" s="286" t="s">
        <v>165</v>
      </c>
      <c r="C167" s="285">
        <v>0</v>
      </c>
    </row>
    <row r="168" spans="1:3" ht="14.25">
      <c r="A168" s="286">
        <v>2011705</v>
      </c>
      <c r="B168" s="286" t="s">
        <v>166</v>
      </c>
      <c r="C168" s="285">
        <v>0</v>
      </c>
    </row>
    <row r="169" spans="1:3" ht="14.25">
      <c r="A169" s="286">
        <v>2011706</v>
      </c>
      <c r="B169" s="286" t="s">
        <v>167</v>
      </c>
      <c r="C169" s="285">
        <v>0</v>
      </c>
    </row>
    <row r="170" spans="1:3" ht="14.25">
      <c r="A170" s="286">
        <v>2011707</v>
      </c>
      <c r="B170" s="286" t="s">
        <v>168</v>
      </c>
      <c r="C170" s="285">
        <v>0</v>
      </c>
    </row>
    <row r="171" spans="1:3" ht="14.25">
      <c r="A171" s="286">
        <v>2011708</v>
      </c>
      <c r="B171" s="286" t="s">
        <v>169</v>
      </c>
      <c r="C171" s="285">
        <v>0</v>
      </c>
    </row>
    <row r="172" spans="1:3" ht="14.25">
      <c r="A172" s="286">
        <v>2011709</v>
      </c>
      <c r="B172" s="286" t="s">
        <v>170</v>
      </c>
      <c r="C172" s="285">
        <v>0</v>
      </c>
    </row>
    <row r="173" spans="1:3" ht="14.25">
      <c r="A173" s="286">
        <v>2011710</v>
      </c>
      <c r="B173" s="286" t="s">
        <v>109</v>
      </c>
      <c r="C173" s="285">
        <v>0</v>
      </c>
    </row>
    <row r="174" spans="1:3" ht="14.25">
      <c r="A174" s="286">
        <v>2011750</v>
      </c>
      <c r="B174" s="286" t="s">
        <v>75</v>
      </c>
      <c r="C174" s="285">
        <v>0</v>
      </c>
    </row>
    <row r="175" spans="1:3" ht="14.25">
      <c r="A175" s="286">
        <v>2011799</v>
      </c>
      <c r="B175" s="286" t="s">
        <v>171</v>
      </c>
      <c r="C175" s="285">
        <v>0</v>
      </c>
    </row>
    <row r="176" spans="1:3" ht="14.25">
      <c r="A176" s="286">
        <v>20123</v>
      </c>
      <c r="B176" s="284" t="s">
        <v>172</v>
      </c>
      <c r="C176" s="285">
        <f>SUM(C177:C182)</f>
        <v>0</v>
      </c>
    </row>
    <row r="177" spans="1:3" ht="14.25">
      <c r="A177" s="286">
        <v>2012301</v>
      </c>
      <c r="B177" s="286" t="s">
        <v>66</v>
      </c>
      <c r="C177" s="285">
        <v>0</v>
      </c>
    </row>
    <row r="178" spans="1:3" ht="14.25">
      <c r="A178" s="286">
        <v>2012302</v>
      </c>
      <c r="B178" s="286" t="s">
        <v>67</v>
      </c>
      <c r="C178" s="285">
        <v>0</v>
      </c>
    </row>
    <row r="179" spans="1:3" ht="14.25">
      <c r="A179" s="286">
        <v>2012303</v>
      </c>
      <c r="B179" s="286" t="s">
        <v>68</v>
      </c>
      <c r="C179" s="285">
        <v>0</v>
      </c>
    </row>
    <row r="180" spans="1:3" ht="14.25">
      <c r="A180" s="286">
        <v>2012304</v>
      </c>
      <c r="B180" s="286" t="s">
        <v>173</v>
      </c>
      <c r="C180" s="285">
        <v>0</v>
      </c>
    </row>
    <row r="181" spans="1:3" ht="14.25">
      <c r="A181" s="286">
        <v>2012350</v>
      </c>
      <c r="B181" s="286" t="s">
        <v>75</v>
      </c>
      <c r="C181" s="285">
        <v>0</v>
      </c>
    </row>
    <row r="182" spans="1:3" ht="14.25">
      <c r="A182" s="286">
        <v>2012399</v>
      </c>
      <c r="B182" s="286" t="s">
        <v>174</v>
      </c>
      <c r="C182" s="285">
        <v>0</v>
      </c>
    </row>
    <row r="183" spans="1:3" ht="14.25">
      <c r="A183" s="286">
        <v>20124</v>
      </c>
      <c r="B183" s="284" t="s">
        <v>175</v>
      </c>
      <c r="C183" s="285">
        <f>SUM(C184:C189)</f>
        <v>84</v>
      </c>
    </row>
    <row r="184" spans="1:3" ht="14.25">
      <c r="A184" s="286">
        <v>2012401</v>
      </c>
      <c r="B184" s="286" t="s">
        <v>66</v>
      </c>
      <c r="C184" s="285">
        <v>0</v>
      </c>
    </row>
    <row r="185" spans="1:3" ht="14.25">
      <c r="A185" s="286">
        <v>2012402</v>
      </c>
      <c r="B185" s="286" t="s">
        <v>67</v>
      </c>
      <c r="C185" s="285">
        <v>84</v>
      </c>
    </row>
    <row r="186" spans="1:3" ht="14.25">
      <c r="A186" s="286">
        <v>2012403</v>
      </c>
      <c r="B186" s="286" t="s">
        <v>68</v>
      </c>
      <c r="C186" s="285">
        <v>0</v>
      </c>
    </row>
    <row r="187" spans="1:3" ht="14.25">
      <c r="A187" s="286">
        <v>2012404</v>
      </c>
      <c r="B187" s="286" t="s">
        <v>176</v>
      </c>
      <c r="C187" s="285">
        <v>0</v>
      </c>
    </row>
    <row r="188" spans="1:3" ht="14.25">
      <c r="A188" s="286">
        <v>2012450</v>
      </c>
      <c r="B188" s="286" t="s">
        <v>75</v>
      </c>
      <c r="C188" s="285">
        <v>0</v>
      </c>
    </row>
    <row r="189" spans="1:3" ht="14.25">
      <c r="A189" s="286">
        <v>2012499</v>
      </c>
      <c r="B189" s="286" t="s">
        <v>177</v>
      </c>
      <c r="C189" s="285">
        <v>0</v>
      </c>
    </row>
    <row r="190" spans="1:3" ht="14.25">
      <c r="A190" s="286">
        <v>20125</v>
      </c>
      <c r="B190" s="284" t="s">
        <v>178</v>
      </c>
      <c r="C190" s="285">
        <f>SUM(C191:C198)</f>
        <v>0</v>
      </c>
    </row>
    <row r="191" spans="1:3" ht="14.25">
      <c r="A191" s="286">
        <v>2012501</v>
      </c>
      <c r="B191" s="286" t="s">
        <v>66</v>
      </c>
      <c r="C191" s="285">
        <v>0</v>
      </c>
    </row>
    <row r="192" spans="1:3" ht="14.25">
      <c r="A192" s="286">
        <v>2012502</v>
      </c>
      <c r="B192" s="286" t="s">
        <v>67</v>
      </c>
      <c r="C192" s="285">
        <v>0</v>
      </c>
    </row>
    <row r="193" spans="1:3" ht="14.25">
      <c r="A193" s="286">
        <v>2012503</v>
      </c>
      <c r="B193" s="286" t="s">
        <v>68</v>
      </c>
      <c r="C193" s="285">
        <v>0</v>
      </c>
    </row>
    <row r="194" spans="1:3" ht="14.25">
      <c r="A194" s="286">
        <v>2012504</v>
      </c>
      <c r="B194" s="286" t="s">
        <v>179</v>
      </c>
      <c r="C194" s="285">
        <v>0</v>
      </c>
    </row>
    <row r="195" spans="1:3" ht="14.25">
      <c r="A195" s="286">
        <v>2012505</v>
      </c>
      <c r="B195" s="286" t="s">
        <v>180</v>
      </c>
      <c r="C195" s="285">
        <v>0</v>
      </c>
    </row>
    <row r="196" spans="1:3" ht="14.25">
      <c r="A196" s="286">
        <v>2012506</v>
      </c>
      <c r="B196" s="286" t="s">
        <v>181</v>
      </c>
      <c r="C196" s="285">
        <v>0</v>
      </c>
    </row>
    <row r="197" spans="1:3" ht="14.25">
      <c r="A197" s="286">
        <v>2012550</v>
      </c>
      <c r="B197" s="286" t="s">
        <v>75</v>
      </c>
      <c r="C197" s="285">
        <v>0</v>
      </c>
    </row>
    <row r="198" spans="1:3" ht="14.25">
      <c r="A198" s="286">
        <v>2012599</v>
      </c>
      <c r="B198" s="286" t="s">
        <v>182</v>
      </c>
      <c r="C198" s="285">
        <v>0</v>
      </c>
    </row>
    <row r="199" spans="1:3" ht="14.25">
      <c r="A199" s="286">
        <v>20126</v>
      </c>
      <c r="B199" s="284" t="s">
        <v>183</v>
      </c>
      <c r="C199" s="285">
        <f>SUM(C200:C204)</f>
        <v>0</v>
      </c>
    </row>
    <row r="200" spans="1:3" ht="14.25">
      <c r="A200" s="286">
        <v>2012601</v>
      </c>
      <c r="B200" s="286" t="s">
        <v>66</v>
      </c>
      <c r="C200" s="285">
        <v>0</v>
      </c>
    </row>
    <row r="201" spans="1:3" ht="14.25">
      <c r="A201" s="286">
        <v>2012602</v>
      </c>
      <c r="B201" s="286" t="s">
        <v>67</v>
      </c>
      <c r="C201" s="285">
        <v>0</v>
      </c>
    </row>
    <row r="202" spans="1:3" ht="14.25">
      <c r="A202" s="286">
        <v>2012603</v>
      </c>
      <c r="B202" s="286" t="s">
        <v>68</v>
      </c>
      <c r="C202" s="285">
        <v>0</v>
      </c>
    </row>
    <row r="203" spans="1:3" ht="14.25">
      <c r="A203" s="286">
        <v>2012604</v>
      </c>
      <c r="B203" s="286" t="s">
        <v>184</v>
      </c>
      <c r="C203" s="285">
        <v>0</v>
      </c>
    </row>
    <row r="204" spans="1:3" ht="14.25">
      <c r="A204" s="286">
        <v>2012699</v>
      </c>
      <c r="B204" s="286" t="s">
        <v>185</v>
      </c>
      <c r="C204" s="285">
        <v>0</v>
      </c>
    </row>
    <row r="205" spans="1:3" ht="14.25">
      <c r="A205" s="286">
        <v>20128</v>
      </c>
      <c r="B205" s="284" t="s">
        <v>186</v>
      </c>
      <c r="C205" s="285">
        <f>SUM(C206:C211)</f>
        <v>0</v>
      </c>
    </row>
    <row r="206" spans="1:3" ht="14.25">
      <c r="A206" s="286">
        <v>2012801</v>
      </c>
      <c r="B206" s="286" t="s">
        <v>66</v>
      </c>
      <c r="C206" s="285">
        <v>0</v>
      </c>
    </row>
    <row r="207" spans="1:3" ht="14.25">
      <c r="A207" s="286">
        <v>2012802</v>
      </c>
      <c r="B207" s="286" t="s">
        <v>67</v>
      </c>
      <c r="C207" s="285">
        <v>0</v>
      </c>
    </row>
    <row r="208" spans="1:3" ht="14.25">
      <c r="A208" s="286">
        <v>2012803</v>
      </c>
      <c r="B208" s="286" t="s">
        <v>68</v>
      </c>
      <c r="C208" s="285">
        <v>0</v>
      </c>
    </row>
    <row r="209" spans="1:3" ht="14.25">
      <c r="A209" s="286">
        <v>2012804</v>
      </c>
      <c r="B209" s="286" t="s">
        <v>80</v>
      </c>
      <c r="C209" s="285">
        <v>0</v>
      </c>
    </row>
    <row r="210" spans="1:3" ht="14.25">
      <c r="A210" s="286">
        <v>2012850</v>
      </c>
      <c r="B210" s="286" t="s">
        <v>75</v>
      </c>
      <c r="C210" s="285">
        <v>0</v>
      </c>
    </row>
    <row r="211" spans="1:3" ht="14.25">
      <c r="A211" s="286">
        <v>2012899</v>
      </c>
      <c r="B211" s="286" t="s">
        <v>187</v>
      </c>
      <c r="C211" s="285">
        <v>0</v>
      </c>
    </row>
    <row r="212" spans="1:3" ht="14.25">
      <c r="A212" s="286">
        <v>20129</v>
      </c>
      <c r="B212" s="284" t="s">
        <v>188</v>
      </c>
      <c r="C212" s="285">
        <f>SUM(C213:C219)</f>
        <v>188</v>
      </c>
    </row>
    <row r="213" spans="1:3" ht="14.25">
      <c r="A213" s="286">
        <v>2012901</v>
      </c>
      <c r="B213" s="286" t="s">
        <v>66</v>
      </c>
      <c r="C213" s="285">
        <v>2</v>
      </c>
    </row>
    <row r="214" spans="1:3" ht="14.25">
      <c r="A214" s="286">
        <v>2012902</v>
      </c>
      <c r="B214" s="286" t="s">
        <v>67</v>
      </c>
      <c r="C214" s="285">
        <v>0</v>
      </c>
    </row>
    <row r="215" spans="1:3" ht="14.25">
      <c r="A215" s="286">
        <v>2012903</v>
      </c>
      <c r="B215" s="286" t="s">
        <v>68</v>
      </c>
      <c r="C215" s="285">
        <v>0</v>
      </c>
    </row>
    <row r="216" spans="1:3" ht="14.25">
      <c r="A216" s="286">
        <v>2012904</v>
      </c>
      <c r="B216" s="286" t="s">
        <v>189</v>
      </c>
      <c r="C216" s="285">
        <v>0</v>
      </c>
    </row>
    <row r="217" spans="1:3" ht="14.25">
      <c r="A217" s="286">
        <v>2012905</v>
      </c>
      <c r="B217" s="286" t="s">
        <v>190</v>
      </c>
      <c r="C217" s="285">
        <v>0</v>
      </c>
    </row>
    <row r="218" spans="1:3" ht="14.25">
      <c r="A218" s="286">
        <v>2012950</v>
      </c>
      <c r="B218" s="286" t="s">
        <v>75</v>
      </c>
      <c r="C218" s="285">
        <v>0</v>
      </c>
    </row>
    <row r="219" spans="1:3" ht="14.25">
      <c r="A219" s="286">
        <v>2012999</v>
      </c>
      <c r="B219" s="286" t="s">
        <v>191</v>
      </c>
      <c r="C219" s="285">
        <v>186</v>
      </c>
    </row>
    <row r="220" spans="1:3" ht="14.25">
      <c r="A220" s="286">
        <v>20131</v>
      </c>
      <c r="B220" s="284" t="s">
        <v>192</v>
      </c>
      <c r="C220" s="285">
        <f>SUM(C221:C226)</f>
        <v>541</v>
      </c>
    </row>
    <row r="221" spans="1:3" ht="14.25">
      <c r="A221" s="286">
        <v>2013101</v>
      </c>
      <c r="B221" s="286" t="s">
        <v>66</v>
      </c>
      <c r="C221" s="285">
        <v>288</v>
      </c>
    </row>
    <row r="222" spans="1:3" ht="14.25">
      <c r="A222" s="286">
        <v>2013102</v>
      </c>
      <c r="B222" s="286" t="s">
        <v>67</v>
      </c>
      <c r="C222" s="285">
        <v>253</v>
      </c>
    </row>
    <row r="223" spans="1:3" ht="14.25">
      <c r="A223" s="286">
        <v>2013103</v>
      </c>
      <c r="B223" s="286" t="s">
        <v>68</v>
      </c>
      <c r="C223" s="285">
        <v>0</v>
      </c>
    </row>
    <row r="224" spans="1:3" ht="14.25">
      <c r="A224" s="286">
        <v>2013105</v>
      </c>
      <c r="B224" s="286" t="s">
        <v>193</v>
      </c>
      <c r="C224" s="285">
        <v>0</v>
      </c>
    </row>
    <row r="225" spans="1:3" ht="14.25">
      <c r="A225" s="286">
        <v>2013150</v>
      </c>
      <c r="B225" s="286" t="s">
        <v>75</v>
      </c>
      <c r="C225" s="285">
        <v>0</v>
      </c>
    </row>
    <row r="226" spans="1:3" ht="14.25">
      <c r="A226" s="286">
        <v>2013199</v>
      </c>
      <c r="B226" s="286" t="s">
        <v>194</v>
      </c>
      <c r="C226" s="285">
        <v>0</v>
      </c>
    </row>
    <row r="227" spans="1:3" ht="14.25">
      <c r="A227" s="286">
        <v>20132</v>
      </c>
      <c r="B227" s="284" t="s">
        <v>195</v>
      </c>
      <c r="C227" s="285">
        <f>SUM(C228:C232)</f>
        <v>0</v>
      </c>
    </row>
    <row r="228" spans="1:3" ht="14.25">
      <c r="A228" s="286">
        <v>2013201</v>
      </c>
      <c r="B228" s="286" t="s">
        <v>66</v>
      </c>
      <c r="C228" s="285">
        <v>0</v>
      </c>
    </row>
    <row r="229" spans="1:3" ht="14.25">
      <c r="A229" s="286">
        <v>2013202</v>
      </c>
      <c r="B229" s="286" t="s">
        <v>67</v>
      </c>
      <c r="C229" s="285">
        <v>0</v>
      </c>
    </row>
    <row r="230" spans="1:3" ht="14.25">
      <c r="A230" s="286">
        <v>2013203</v>
      </c>
      <c r="B230" s="286" t="s">
        <v>68</v>
      </c>
      <c r="C230" s="285">
        <v>0</v>
      </c>
    </row>
    <row r="231" spans="1:3" ht="14.25">
      <c r="A231" s="286">
        <v>2013250</v>
      </c>
      <c r="B231" s="286" t="s">
        <v>75</v>
      </c>
      <c r="C231" s="285">
        <v>0</v>
      </c>
    </row>
    <row r="232" spans="1:3" ht="14.25">
      <c r="A232" s="286">
        <v>2013299</v>
      </c>
      <c r="B232" s="286" t="s">
        <v>196</v>
      </c>
      <c r="C232" s="285">
        <v>0</v>
      </c>
    </row>
    <row r="233" spans="1:3" ht="14.25">
      <c r="A233" s="286">
        <v>20133</v>
      </c>
      <c r="B233" s="284" t="s">
        <v>197</v>
      </c>
      <c r="C233" s="285">
        <f>SUM(C234:C238)</f>
        <v>0</v>
      </c>
    </row>
    <row r="234" spans="1:3" ht="14.25">
      <c r="A234" s="286">
        <v>2013301</v>
      </c>
      <c r="B234" s="286" t="s">
        <v>66</v>
      </c>
      <c r="C234" s="285">
        <v>0</v>
      </c>
    </row>
    <row r="235" spans="1:3" ht="14.25">
      <c r="A235" s="286">
        <v>2013302</v>
      </c>
      <c r="B235" s="286" t="s">
        <v>67</v>
      </c>
      <c r="C235" s="285">
        <v>0</v>
      </c>
    </row>
    <row r="236" spans="1:3" ht="14.25">
      <c r="A236" s="286">
        <v>2013303</v>
      </c>
      <c r="B236" s="286" t="s">
        <v>68</v>
      </c>
      <c r="C236" s="285">
        <v>0</v>
      </c>
    </row>
    <row r="237" spans="1:3" ht="14.25">
      <c r="A237" s="286">
        <v>2013350</v>
      </c>
      <c r="B237" s="286" t="s">
        <v>75</v>
      </c>
      <c r="C237" s="285">
        <v>0</v>
      </c>
    </row>
    <row r="238" spans="1:3" ht="14.25">
      <c r="A238" s="286">
        <v>2013399</v>
      </c>
      <c r="B238" s="286" t="s">
        <v>198</v>
      </c>
      <c r="C238" s="285">
        <v>0</v>
      </c>
    </row>
    <row r="239" spans="1:3" ht="14.25">
      <c r="A239" s="286">
        <v>20134</v>
      </c>
      <c r="B239" s="284" t="s">
        <v>199</v>
      </c>
      <c r="C239" s="285">
        <f>SUM(C240:C244)</f>
        <v>0</v>
      </c>
    </row>
    <row r="240" spans="1:3" ht="14.25">
      <c r="A240" s="286">
        <v>2013401</v>
      </c>
      <c r="B240" s="286" t="s">
        <v>66</v>
      </c>
      <c r="C240" s="285">
        <v>0</v>
      </c>
    </row>
    <row r="241" spans="1:3" ht="14.25">
      <c r="A241" s="286">
        <v>2013402</v>
      </c>
      <c r="B241" s="286" t="s">
        <v>67</v>
      </c>
      <c r="C241" s="285">
        <v>0</v>
      </c>
    </row>
    <row r="242" spans="1:3" ht="14.25">
      <c r="A242" s="286">
        <v>2013403</v>
      </c>
      <c r="B242" s="286" t="s">
        <v>68</v>
      </c>
      <c r="C242" s="285">
        <v>0</v>
      </c>
    </row>
    <row r="243" spans="1:3" ht="14.25">
      <c r="A243" s="286">
        <v>2013450</v>
      </c>
      <c r="B243" s="286" t="s">
        <v>75</v>
      </c>
      <c r="C243" s="285">
        <v>0</v>
      </c>
    </row>
    <row r="244" spans="1:3" ht="14.25">
      <c r="A244" s="286">
        <v>2013499</v>
      </c>
      <c r="B244" s="286" t="s">
        <v>200</v>
      </c>
      <c r="C244" s="285">
        <v>0</v>
      </c>
    </row>
    <row r="245" spans="1:3" ht="14.25">
      <c r="A245" s="286">
        <v>20135</v>
      </c>
      <c r="B245" s="284" t="s">
        <v>201</v>
      </c>
      <c r="C245" s="285">
        <f>SUM(C246:C250)</f>
        <v>0</v>
      </c>
    </row>
    <row r="246" spans="1:3" ht="14.25">
      <c r="A246" s="286">
        <v>2013501</v>
      </c>
      <c r="B246" s="286" t="s">
        <v>66</v>
      </c>
      <c r="C246" s="285">
        <v>0</v>
      </c>
    </row>
    <row r="247" spans="1:3" ht="14.25">
      <c r="A247" s="286">
        <v>2013502</v>
      </c>
      <c r="B247" s="286" t="s">
        <v>67</v>
      </c>
      <c r="C247" s="285">
        <v>0</v>
      </c>
    </row>
    <row r="248" spans="1:3" ht="14.25">
      <c r="A248" s="286">
        <v>2013503</v>
      </c>
      <c r="B248" s="286" t="s">
        <v>68</v>
      </c>
      <c r="C248" s="285">
        <v>0</v>
      </c>
    </row>
    <row r="249" spans="1:3" ht="14.25">
      <c r="A249" s="286">
        <v>2013550</v>
      </c>
      <c r="B249" s="286" t="s">
        <v>75</v>
      </c>
      <c r="C249" s="285">
        <v>0</v>
      </c>
    </row>
    <row r="250" spans="1:3" ht="14.25">
      <c r="A250" s="286">
        <v>2013599</v>
      </c>
      <c r="B250" s="286" t="s">
        <v>202</v>
      </c>
      <c r="C250" s="285">
        <v>0</v>
      </c>
    </row>
    <row r="251" spans="1:3" ht="14.25">
      <c r="A251" s="286">
        <v>20136</v>
      </c>
      <c r="B251" s="284" t="s">
        <v>203</v>
      </c>
      <c r="C251" s="285">
        <f>SUM(C252:C256)</f>
        <v>15</v>
      </c>
    </row>
    <row r="252" spans="1:3" ht="14.25">
      <c r="A252" s="286">
        <v>2013601</v>
      </c>
      <c r="B252" s="286" t="s">
        <v>66</v>
      </c>
      <c r="C252" s="285">
        <v>0</v>
      </c>
    </row>
    <row r="253" spans="1:3" ht="14.25">
      <c r="A253" s="286">
        <v>2013602</v>
      </c>
      <c r="B253" s="286" t="s">
        <v>67</v>
      </c>
      <c r="C253" s="285">
        <v>0</v>
      </c>
    </row>
    <row r="254" spans="1:3" ht="14.25">
      <c r="A254" s="286">
        <v>2013603</v>
      </c>
      <c r="B254" s="286" t="s">
        <v>68</v>
      </c>
      <c r="C254" s="285">
        <v>0</v>
      </c>
    </row>
    <row r="255" spans="1:3" ht="14.25">
      <c r="A255" s="286">
        <v>2013650</v>
      </c>
      <c r="B255" s="286" t="s">
        <v>75</v>
      </c>
      <c r="C255" s="285">
        <v>0</v>
      </c>
    </row>
    <row r="256" spans="1:3" ht="14.25">
      <c r="A256" s="286">
        <v>2013699</v>
      </c>
      <c r="B256" s="286" t="s">
        <v>204</v>
      </c>
      <c r="C256" s="285">
        <v>15</v>
      </c>
    </row>
    <row r="257" spans="1:3" ht="14.25">
      <c r="A257" s="286">
        <v>20199</v>
      </c>
      <c r="B257" s="284" t="s">
        <v>205</v>
      </c>
      <c r="C257" s="285">
        <f>SUM(C258:C259)</f>
        <v>3364</v>
      </c>
    </row>
    <row r="258" spans="1:3" ht="14.25">
      <c r="A258" s="286">
        <v>2019901</v>
      </c>
      <c r="B258" s="286" t="s">
        <v>206</v>
      </c>
      <c r="C258" s="285">
        <v>0</v>
      </c>
    </row>
    <row r="259" spans="1:3" ht="14.25">
      <c r="A259" s="286">
        <v>2019999</v>
      </c>
      <c r="B259" s="286" t="s">
        <v>207</v>
      </c>
      <c r="C259" s="285">
        <v>3364</v>
      </c>
    </row>
    <row r="260" spans="1:3" ht="14.25">
      <c r="A260" s="286">
        <v>202</v>
      </c>
      <c r="B260" s="284" t="s">
        <v>208</v>
      </c>
      <c r="C260" s="285">
        <f>SUM(C261,C268,C271,C274,C280,C284,C286,C291)</f>
        <v>0</v>
      </c>
    </row>
    <row r="261" spans="1:3" ht="14.25">
      <c r="A261" s="286">
        <v>20201</v>
      </c>
      <c r="B261" s="284" t="s">
        <v>209</v>
      </c>
      <c r="C261" s="285">
        <f>SUM(C262:C267)</f>
        <v>0</v>
      </c>
    </row>
    <row r="262" spans="1:3" ht="14.25">
      <c r="A262" s="286">
        <v>2020101</v>
      </c>
      <c r="B262" s="286" t="s">
        <v>66</v>
      </c>
      <c r="C262" s="285">
        <v>0</v>
      </c>
    </row>
    <row r="263" spans="1:3" ht="14.25">
      <c r="A263" s="286">
        <v>2020102</v>
      </c>
      <c r="B263" s="286" t="s">
        <v>67</v>
      </c>
      <c r="C263" s="285">
        <v>0</v>
      </c>
    </row>
    <row r="264" spans="1:3" ht="14.25">
      <c r="A264" s="286">
        <v>2020103</v>
      </c>
      <c r="B264" s="286" t="s">
        <v>68</v>
      </c>
      <c r="C264" s="285">
        <v>0</v>
      </c>
    </row>
    <row r="265" spans="1:3" ht="14.25">
      <c r="A265" s="286">
        <v>2020104</v>
      </c>
      <c r="B265" s="286" t="s">
        <v>193</v>
      </c>
      <c r="C265" s="285">
        <v>0</v>
      </c>
    </row>
    <row r="266" spans="1:3" ht="14.25">
      <c r="A266" s="286">
        <v>2020150</v>
      </c>
      <c r="B266" s="286" t="s">
        <v>75</v>
      </c>
      <c r="C266" s="285">
        <v>0</v>
      </c>
    </row>
    <row r="267" spans="1:3" ht="14.25">
      <c r="A267" s="286">
        <v>2020199</v>
      </c>
      <c r="B267" s="286" t="s">
        <v>210</v>
      </c>
      <c r="C267" s="285">
        <v>0</v>
      </c>
    </row>
    <row r="268" spans="1:3" ht="14.25">
      <c r="A268" s="286">
        <v>20202</v>
      </c>
      <c r="B268" s="284" t="s">
        <v>211</v>
      </c>
      <c r="C268" s="285">
        <f>SUM(C269:C270)</f>
        <v>0</v>
      </c>
    </row>
    <row r="269" spans="1:3" ht="14.25">
      <c r="A269" s="286">
        <v>2020201</v>
      </c>
      <c r="B269" s="286" t="s">
        <v>212</v>
      </c>
      <c r="C269" s="285">
        <v>0</v>
      </c>
    </row>
    <row r="270" spans="1:3" ht="14.25">
      <c r="A270" s="286">
        <v>2020202</v>
      </c>
      <c r="B270" s="286" t="s">
        <v>213</v>
      </c>
      <c r="C270" s="285">
        <v>0</v>
      </c>
    </row>
    <row r="271" spans="1:3" ht="14.25">
      <c r="A271" s="286">
        <v>20203</v>
      </c>
      <c r="B271" s="284" t="s">
        <v>214</v>
      </c>
      <c r="C271" s="285">
        <f>SUM(C272:C273)</f>
        <v>0</v>
      </c>
    </row>
    <row r="272" spans="1:3" ht="14.25">
      <c r="A272" s="286">
        <v>2020304</v>
      </c>
      <c r="B272" s="286" t="s">
        <v>215</v>
      </c>
      <c r="C272" s="285">
        <v>0</v>
      </c>
    </row>
    <row r="273" spans="1:3" ht="14.25">
      <c r="A273" s="286">
        <v>2020306</v>
      </c>
      <c r="B273" s="286" t="s">
        <v>216</v>
      </c>
      <c r="C273" s="285">
        <v>0</v>
      </c>
    </row>
    <row r="274" spans="1:3" ht="14.25">
      <c r="A274" s="286">
        <v>20204</v>
      </c>
      <c r="B274" s="284" t="s">
        <v>217</v>
      </c>
      <c r="C274" s="285">
        <f>SUM(C275:C279)</f>
        <v>0</v>
      </c>
    </row>
    <row r="275" spans="1:3" ht="14.25">
      <c r="A275" s="286">
        <v>2020401</v>
      </c>
      <c r="B275" s="286" t="s">
        <v>218</v>
      </c>
      <c r="C275" s="285">
        <v>0</v>
      </c>
    </row>
    <row r="276" spans="1:3" ht="14.25">
      <c r="A276" s="286">
        <v>2020402</v>
      </c>
      <c r="B276" s="286" t="s">
        <v>219</v>
      </c>
      <c r="C276" s="285">
        <v>0</v>
      </c>
    </row>
    <row r="277" spans="1:3" ht="14.25">
      <c r="A277" s="286">
        <v>2020403</v>
      </c>
      <c r="B277" s="286" t="s">
        <v>220</v>
      </c>
      <c r="C277" s="285">
        <v>0</v>
      </c>
    </row>
    <row r="278" spans="1:3" ht="14.25">
      <c r="A278" s="286">
        <v>2020404</v>
      </c>
      <c r="B278" s="286" t="s">
        <v>221</v>
      </c>
      <c r="C278" s="285">
        <v>0</v>
      </c>
    </row>
    <row r="279" spans="1:3" ht="14.25">
      <c r="A279" s="286">
        <v>2020499</v>
      </c>
      <c r="B279" s="286" t="s">
        <v>222</v>
      </c>
      <c r="C279" s="285">
        <v>0</v>
      </c>
    </row>
    <row r="280" spans="1:3" ht="14.25">
      <c r="A280" s="286">
        <v>20205</v>
      </c>
      <c r="B280" s="284" t="s">
        <v>223</v>
      </c>
      <c r="C280" s="285">
        <f>SUM(C281:C283)</f>
        <v>0</v>
      </c>
    </row>
    <row r="281" spans="1:3" ht="14.25">
      <c r="A281" s="286">
        <v>2020503</v>
      </c>
      <c r="B281" s="286" t="s">
        <v>224</v>
      </c>
      <c r="C281" s="285">
        <v>0</v>
      </c>
    </row>
    <row r="282" spans="1:3" ht="14.25">
      <c r="A282" s="286">
        <v>2020504</v>
      </c>
      <c r="B282" s="286" t="s">
        <v>225</v>
      </c>
      <c r="C282" s="285">
        <v>0</v>
      </c>
    </row>
    <row r="283" spans="1:3" ht="14.25">
      <c r="A283" s="286">
        <v>2020599</v>
      </c>
      <c r="B283" s="286" t="s">
        <v>226</v>
      </c>
      <c r="C283" s="285">
        <v>0</v>
      </c>
    </row>
    <row r="284" spans="1:3" ht="14.25">
      <c r="A284" s="286">
        <v>20206</v>
      </c>
      <c r="B284" s="284" t="s">
        <v>227</v>
      </c>
      <c r="C284" s="285">
        <f>C285</f>
        <v>0</v>
      </c>
    </row>
    <row r="285" spans="1:3" ht="14.25">
      <c r="A285" s="286">
        <v>2020601</v>
      </c>
      <c r="B285" s="286" t="s">
        <v>228</v>
      </c>
      <c r="C285" s="285">
        <v>0</v>
      </c>
    </row>
    <row r="286" spans="1:3" ht="14.25">
      <c r="A286" s="286">
        <v>20207</v>
      </c>
      <c r="B286" s="284" t="s">
        <v>229</v>
      </c>
      <c r="C286" s="285">
        <f>SUM(C287:C290)</f>
        <v>0</v>
      </c>
    </row>
    <row r="287" spans="1:3" ht="14.25">
      <c r="A287" s="286">
        <v>2020701</v>
      </c>
      <c r="B287" s="286" t="s">
        <v>230</v>
      </c>
      <c r="C287" s="285">
        <v>0</v>
      </c>
    </row>
    <row r="288" spans="1:3" ht="14.25">
      <c r="A288" s="286">
        <v>2020702</v>
      </c>
      <c r="B288" s="286" t="s">
        <v>231</v>
      </c>
      <c r="C288" s="285">
        <v>0</v>
      </c>
    </row>
    <row r="289" spans="1:3" ht="14.25">
      <c r="A289" s="286">
        <v>2020703</v>
      </c>
      <c r="B289" s="286" t="s">
        <v>232</v>
      </c>
      <c r="C289" s="285">
        <v>0</v>
      </c>
    </row>
    <row r="290" spans="1:3" ht="14.25">
      <c r="A290" s="286">
        <v>2020799</v>
      </c>
      <c r="B290" s="286" t="s">
        <v>233</v>
      </c>
      <c r="C290" s="285">
        <v>0</v>
      </c>
    </row>
    <row r="291" spans="1:3" ht="14.25">
      <c r="A291" s="286">
        <v>20299</v>
      </c>
      <c r="B291" s="284" t="s">
        <v>234</v>
      </c>
      <c r="C291" s="285">
        <f aca="true" t="shared" si="0" ref="C291:C296">C292</f>
        <v>0</v>
      </c>
    </row>
    <row r="292" spans="1:3" ht="14.25">
      <c r="A292" s="286">
        <v>2029901</v>
      </c>
      <c r="B292" s="286" t="s">
        <v>235</v>
      </c>
      <c r="C292" s="285">
        <v>0</v>
      </c>
    </row>
    <row r="293" spans="1:3" ht="14.25">
      <c r="A293" s="286">
        <v>203</v>
      </c>
      <c r="B293" s="284" t="s">
        <v>39</v>
      </c>
      <c r="C293" s="285">
        <f>SUM(C294,C296,C298,C300,C310)</f>
        <v>3</v>
      </c>
    </row>
    <row r="294" spans="1:3" ht="14.25">
      <c r="A294" s="286">
        <v>20301</v>
      </c>
      <c r="B294" s="284" t="s">
        <v>236</v>
      </c>
      <c r="C294" s="285">
        <f t="shared" si="0"/>
        <v>0</v>
      </c>
    </row>
    <row r="295" spans="1:3" ht="14.25">
      <c r="A295" s="286">
        <v>2030101</v>
      </c>
      <c r="B295" s="286" t="s">
        <v>237</v>
      </c>
      <c r="C295" s="285">
        <v>0</v>
      </c>
    </row>
    <row r="296" spans="1:3" ht="14.25">
      <c r="A296" s="286">
        <v>20304</v>
      </c>
      <c r="B296" s="284" t="s">
        <v>238</v>
      </c>
      <c r="C296" s="285">
        <f t="shared" si="0"/>
        <v>0</v>
      </c>
    </row>
    <row r="297" spans="1:3" ht="14.25">
      <c r="A297" s="286">
        <v>2030401</v>
      </c>
      <c r="B297" s="286" t="s">
        <v>239</v>
      </c>
      <c r="C297" s="285">
        <v>0</v>
      </c>
    </row>
    <row r="298" spans="1:3" ht="14.25">
      <c r="A298" s="286">
        <v>20305</v>
      </c>
      <c r="B298" s="284" t="s">
        <v>240</v>
      </c>
      <c r="C298" s="285">
        <f>C299</f>
        <v>0</v>
      </c>
    </row>
    <row r="299" spans="1:3" ht="14.25">
      <c r="A299" s="286">
        <v>2030501</v>
      </c>
      <c r="B299" s="286" t="s">
        <v>241</v>
      </c>
      <c r="C299" s="285">
        <v>0</v>
      </c>
    </row>
    <row r="300" spans="1:3" ht="14.25">
      <c r="A300" s="286">
        <v>20306</v>
      </c>
      <c r="B300" s="284" t="s">
        <v>242</v>
      </c>
      <c r="C300" s="285">
        <f>SUM(C301:C309)</f>
        <v>3</v>
      </c>
    </row>
    <row r="301" spans="1:3" ht="14.25">
      <c r="A301" s="286">
        <v>2030601</v>
      </c>
      <c r="B301" s="286" t="s">
        <v>243</v>
      </c>
      <c r="C301" s="285">
        <v>3</v>
      </c>
    </row>
    <row r="302" spans="1:3" ht="14.25">
      <c r="A302" s="286">
        <v>2030602</v>
      </c>
      <c r="B302" s="286" t="s">
        <v>244</v>
      </c>
      <c r="C302" s="285">
        <v>0</v>
      </c>
    </row>
    <row r="303" spans="1:3" ht="14.25">
      <c r="A303" s="286">
        <v>2030603</v>
      </c>
      <c r="B303" s="286" t="s">
        <v>245</v>
      </c>
      <c r="C303" s="285">
        <v>0</v>
      </c>
    </row>
    <row r="304" spans="1:3" ht="14.25">
      <c r="A304" s="286">
        <v>2030604</v>
      </c>
      <c r="B304" s="286" t="s">
        <v>246</v>
      </c>
      <c r="C304" s="285">
        <v>0</v>
      </c>
    </row>
    <row r="305" spans="1:3" ht="14.25">
      <c r="A305" s="286">
        <v>2030605</v>
      </c>
      <c r="B305" s="286" t="s">
        <v>247</v>
      </c>
      <c r="C305" s="285">
        <v>0</v>
      </c>
    </row>
    <row r="306" spans="1:3" ht="14.25">
      <c r="A306" s="286">
        <v>2030606</v>
      </c>
      <c r="B306" s="286" t="s">
        <v>248</v>
      </c>
      <c r="C306" s="285">
        <v>0</v>
      </c>
    </row>
    <row r="307" spans="1:3" ht="14.25">
      <c r="A307" s="286">
        <v>2030607</v>
      </c>
      <c r="B307" s="286" t="s">
        <v>249</v>
      </c>
      <c r="C307" s="285">
        <v>0</v>
      </c>
    </row>
    <row r="308" spans="1:3" ht="14.25">
      <c r="A308" s="286">
        <v>2030608</v>
      </c>
      <c r="B308" s="286" t="s">
        <v>250</v>
      </c>
      <c r="C308" s="285">
        <v>0</v>
      </c>
    </row>
    <row r="309" spans="1:3" ht="14.25">
      <c r="A309" s="286">
        <v>2030699</v>
      </c>
      <c r="B309" s="286" t="s">
        <v>251</v>
      </c>
      <c r="C309" s="285">
        <v>0</v>
      </c>
    </row>
    <row r="310" spans="1:3" ht="14.25">
      <c r="A310" s="286">
        <v>20399</v>
      </c>
      <c r="B310" s="284" t="s">
        <v>252</v>
      </c>
      <c r="C310" s="285">
        <f>C311</f>
        <v>0</v>
      </c>
    </row>
    <row r="311" spans="1:3" ht="14.25">
      <c r="A311" s="286">
        <v>2039901</v>
      </c>
      <c r="B311" s="286" t="s">
        <v>253</v>
      </c>
      <c r="C311" s="285">
        <v>0</v>
      </c>
    </row>
    <row r="312" spans="1:3" ht="14.25">
      <c r="A312" s="286">
        <v>204</v>
      </c>
      <c r="B312" s="284" t="s">
        <v>40</v>
      </c>
      <c r="C312" s="285">
        <f>SUM(C313,C323,C345,C352,C364,C373,C387,C396,C405,C413,C421,C430)</f>
        <v>5827</v>
      </c>
    </row>
    <row r="313" spans="1:3" ht="14.25">
      <c r="A313" s="286">
        <v>20401</v>
      </c>
      <c r="B313" s="284" t="s">
        <v>254</v>
      </c>
      <c r="C313" s="285">
        <f>SUM(C314:C322)</f>
        <v>491</v>
      </c>
    </row>
    <row r="314" spans="1:3" ht="14.25">
      <c r="A314" s="286">
        <v>2040101</v>
      </c>
      <c r="B314" s="286" t="s">
        <v>255</v>
      </c>
      <c r="C314" s="285">
        <v>0</v>
      </c>
    </row>
    <row r="315" spans="1:3" ht="14.25">
      <c r="A315" s="286">
        <v>2040102</v>
      </c>
      <c r="B315" s="286" t="s">
        <v>256</v>
      </c>
      <c r="C315" s="285">
        <v>0</v>
      </c>
    </row>
    <row r="316" spans="1:3" ht="14.25">
      <c r="A316" s="286">
        <v>2040103</v>
      </c>
      <c r="B316" s="286" t="s">
        <v>257</v>
      </c>
      <c r="C316" s="285">
        <v>491</v>
      </c>
    </row>
    <row r="317" spans="1:3" ht="14.25">
      <c r="A317" s="286">
        <v>2040104</v>
      </c>
      <c r="B317" s="286" t="s">
        <v>258</v>
      </c>
      <c r="C317" s="285">
        <v>0</v>
      </c>
    </row>
    <row r="318" spans="1:3" ht="14.25">
      <c r="A318" s="286">
        <v>2040105</v>
      </c>
      <c r="B318" s="286" t="s">
        <v>259</v>
      </c>
      <c r="C318" s="285">
        <v>0</v>
      </c>
    </row>
    <row r="319" spans="1:3" ht="14.25">
      <c r="A319" s="286">
        <v>2040106</v>
      </c>
      <c r="B319" s="286" t="s">
        <v>260</v>
      </c>
      <c r="C319" s="285">
        <v>0</v>
      </c>
    </row>
    <row r="320" spans="1:3" ht="14.25">
      <c r="A320" s="286">
        <v>2040107</v>
      </c>
      <c r="B320" s="286" t="s">
        <v>261</v>
      </c>
      <c r="C320" s="285">
        <v>0</v>
      </c>
    </row>
    <row r="321" spans="1:3" ht="14.25">
      <c r="A321" s="286">
        <v>2040108</v>
      </c>
      <c r="B321" s="286" t="s">
        <v>262</v>
      </c>
      <c r="C321" s="285">
        <v>0</v>
      </c>
    </row>
    <row r="322" spans="1:3" ht="14.25">
      <c r="A322" s="286">
        <v>2040199</v>
      </c>
      <c r="B322" s="286" t="s">
        <v>263</v>
      </c>
      <c r="C322" s="285">
        <v>0</v>
      </c>
    </row>
    <row r="323" spans="1:3" ht="14.25">
      <c r="A323" s="286">
        <v>20402</v>
      </c>
      <c r="B323" s="284" t="s">
        <v>264</v>
      </c>
      <c r="C323" s="285">
        <f>SUM(C324:C344)</f>
        <v>0</v>
      </c>
    </row>
    <row r="324" spans="1:3" ht="14.25">
      <c r="A324" s="286">
        <v>2040201</v>
      </c>
      <c r="B324" s="286" t="s">
        <v>66</v>
      </c>
      <c r="C324" s="285">
        <v>0</v>
      </c>
    </row>
    <row r="325" spans="1:3" ht="14.25">
      <c r="A325" s="286">
        <v>2040202</v>
      </c>
      <c r="B325" s="286" t="s">
        <v>67</v>
      </c>
      <c r="C325" s="285">
        <v>0</v>
      </c>
    </row>
    <row r="326" spans="1:3" ht="14.25">
      <c r="A326" s="286">
        <v>2040203</v>
      </c>
      <c r="B326" s="286" t="s">
        <v>68</v>
      </c>
      <c r="C326" s="285">
        <v>0</v>
      </c>
    </row>
    <row r="327" spans="1:3" ht="14.25">
      <c r="A327" s="286">
        <v>2040204</v>
      </c>
      <c r="B327" s="286" t="s">
        <v>265</v>
      </c>
      <c r="C327" s="285">
        <v>0</v>
      </c>
    </row>
    <row r="328" spans="1:3" ht="14.25">
      <c r="A328" s="286">
        <v>2040205</v>
      </c>
      <c r="B328" s="286" t="s">
        <v>266</v>
      </c>
      <c r="C328" s="285">
        <v>0</v>
      </c>
    </row>
    <row r="329" spans="1:3" ht="14.25">
      <c r="A329" s="286">
        <v>2040206</v>
      </c>
      <c r="B329" s="286" t="s">
        <v>267</v>
      </c>
      <c r="C329" s="285">
        <v>0</v>
      </c>
    </row>
    <row r="330" spans="1:3" ht="14.25">
      <c r="A330" s="286">
        <v>2040207</v>
      </c>
      <c r="B330" s="286" t="s">
        <v>268</v>
      </c>
      <c r="C330" s="285">
        <v>0</v>
      </c>
    </row>
    <row r="331" spans="1:3" ht="14.25">
      <c r="A331" s="286">
        <v>2040208</v>
      </c>
      <c r="B331" s="286" t="s">
        <v>269</v>
      </c>
      <c r="C331" s="285">
        <v>0</v>
      </c>
    </row>
    <row r="332" spans="1:3" ht="14.25">
      <c r="A332" s="286">
        <v>2040209</v>
      </c>
      <c r="B332" s="286" t="s">
        <v>270</v>
      </c>
      <c r="C332" s="285">
        <v>0</v>
      </c>
    </row>
    <row r="333" spans="1:3" ht="14.25">
      <c r="A333" s="286">
        <v>2040210</v>
      </c>
      <c r="B333" s="286" t="s">
        <v>271</v>
      </c>
      <c r="C333" s="285">
        <v>0</v>
      </c>
    </row>
    <row r="334" spans="1:3" ht="14.25">
      <c r="A334" s="286">
        <v>2040211</v>
      </c>
      <c r="B334" s="286" t="s">
        <v>272</v>
      </c>
      <c r="C334" s="285">
        <v>0</v>
      </c>
    </row>
    <row r="335" spans="1:3" ht="14.25">
      <c r="A335" s="286">
        <v>2040212</v>
      </c>
      <c r="B335" s="286" t="s">
        <v>273</v>
      </c>
      <c r="C335" s="285">
        <v>0</v>
      </c>
    </row>
    <row r="336" spans="1:3" ht="14.25">
      <c r="A336" s="286">
        <v>2040213</v>
      </c>
      <c r="B336" s="286" t="s">
        <v>274</v>
      </c>
      <c r="C336" s="285">
        <v>0</v>
      </c>
    </row>
    <row r="337" spans="1:3" ht="14.25">
      <c r="A337" s="286">
        <v>2040214</v>
      </c>
      <c r="B337" s="286" t="s">
        <v>275</v>
      </c>
      <c r="C337" s="285">
        <v>0</v>
      </c>
    </row>
    <row r="338" spans="1:3" ht="14.25">
      <c r="A338" s="286">
        <v>2040215</v>
      </c>
      <c r="B338" s="286" t="s">
        <v>276</v>
      </c>
      <c r="C338" s="285">
        <v>0</v>
      </c>
    </row>
    <row r="339" spans="1:3" ht="14.25">
      <c r="A339" s="286">
        <v>2040216</v>
      </c>
      <c r="B339" s="286" t="s">
        <v>277</v>
      </c>
      <c r="C339" s="285">
        <v>0</v>
      </c>
    </row>
    <row r="340" spans="1:3" ht="14.25">
      <c r="A340" s="286">
        <v>2040217</v>
      </c>
      <c r="B340" s="286" t="s">
        <v>278</v>
      </c>
      <c r="C340" s="285">
        <v>0</v>
      </c>
    </row>
    <row r="341" spans="1:3" ht="14.25">
      <c r="A341" s="286">
        <v>2040218</v>
      </c>
      <c r="B341" s="286" t="s">
        <v>279</v>
      </c>
      <c r="C341" s="285">
        <v>0</v>
      </c>
    </row>
    <row r="342" spans="1:3" ht="14.25">
      <c r="A342" s="286">
        <v>2040219</v>
      </c>
      <c r="B342" s="286" t="s">
        <v>109</v>
      </c>
      <c r="C342" s="285">
        <v>0</v>
      </c>
    </row>
    <row r="343" spans="1:3" ht="14.25">
      <c r="A343" s="286">
        <v>2040250</v>
      </c>
      <c r="B343" s="286" t="s">
        <v>75</v>
      </c>
      <c r="C343" s="285">
        <v>0</v>
      </c>
    </row>
    <row r="344" spans="1:3" ht="14.25">
      <c r="A344" s="286">
        <v>2040299</v>
      </c>
      <c r="B344" s="286" t="s">
        <v>280</v>
      </c>
      <c r="C344" s="285">
        <v>0</v>
      </c>
    </row>
    <row r="345" spans="1:3" ht="14.25">
      <c r="A345" s="286">
        <v>20403</v>
      </c>
      <c r="B345" s="284" t="s">
        <v>281</v>
      </c>
      <c r="C345" s="285">
        <f>SUM(C346:C351)</f>
        <v>0</v>
      </c>
    </row>
    <row r="346" spans="1:3" ht="14.25">
      <c r="A346" s="286">
        <v>2040301</v>
      </c>
      <c r="B346" s="286" t="s">
        <v>66</v>
      </c>
      <c r="C346" s="285">
        <v>0</v>
      </c>
    </row>
    <row r="347" spans="1:3" ht="14.25">
      <c r="A347" s="286">
        <v>2040302</v>
      </c>
      <c r="B347" s="286" t="s">
        <v>67</v>
      </c>
      <c r="C347" s="285">
        <v>0</v>
      </c>
    </row>
    <row r="348" spans="1:3" ht="14.25">
      <c r="A348" s="286">
        <v>2040303</v>
      </c>
      <c r="B348" s="286" t="s">
        <v>68</v>
      </c>
      <c r="C348" s="285">
        <v>0</v>
      </c>
    </row>
    <row r="349" spans="1:3" ht="14.25">
      <c r="A349" s="286">
        <v>2040304</v>
      </c>
      <c r="B349" s="286" t="s">
        <v>282</v>
      </c>
      <c r="C349" s="285">
        <v>0</v>
      </c>
    </row>
    <row r="350" spans="1:3" ht="14.25">
      <c r="A350" s="286">
        <v>2040350</v>
      </c>
      <c r="B350" s="286" t="s">
        <v>75</v>
      </c>
      <c r="C350" s="285">
        <v>0</v>
      </c>
    </row>
    <row r="351" spans="1:3" ht="14.25">
      <c r="A351" s="286">
        <v>2040399</v>
      </c>
      <c r="B351" s="286" t="s">
        <v>283</v>
      </c>
      <c r="C351" s="285">
        <v>0</v>
      </c>
    </row>
    <row r="352" spans="1:3" ht="14.25">
      <c r="A352" s="286">
        <v>20404</v>
      </c>
      <c r="B352" s="284" t="s">
        <v>284</v>
      </c>
      <c r="C352" s="285">
        <f>SUM(C353:C363)</f>
        <v>1078</v>
      </c>
    </row>
    <row r="353" spans="1:3" ht="14.25">
      <c r="A353" s="286">
        <v>2040401</v>
      </c>
      <c r="B353" s="286" t="s">
        <v>66</v>
      </c>
      <c r="C353" s="285">
        <v>1041</v>
      </c>
    </row>
    <row r="354" spans="1:3" ht="14.25">
      <c r="A354" s="286">
        <v>2040402</v>
      </c>
      <c r="B354" s="286" t="s">
        <v>67</v>
      </c>
      <c r="C354" s="285">
        <v>25</v>
      </c>
    </row>
    <row r="355" spans="1:3" ht="14.25">
      <c r="A355" s="286">
        <v>2040403</v>
      </c>
      <c r="B355" s="286" t="s">
        <v>68</v>
      </c>
      <c r="C355" s="285">
        <v>0</v>
      </c>
    </row>
    <row r="356" spans="1:3" ht="14.25">
      <c r="A356" s="286">
        <v>2040404</v>
      </c>
      <c r="B356" s="286" t="s">
        <v>285</v>
      </c>
      <c r="C356" s="285">
        <v>0</v>
      </c>
    </row>
    <row r="357" spans="1:3" ht="14.25">
      <c r="A357" s="286">
        <v>2040405</v>
      </c>
      <c r="B357" s="286" t="s">
        <v>286</v>
      </c>
      <c r="C357" s="285">
        <v>0</v>
      </c>
    </row>
    <row r="358" spans="1:3" ht="14.25">
      <c r="A358" s="286">
        <v>2040406</v>
      </c>
      <c r="B358" s="286" t="s">
        <v>287</v>
      </c>
      <c r="C358" s="285">
        <v>0</v>
      </c>
    </row>
    <row r="359" spans="1:3" ht="14.25">
      <c r="A359" s="286">
        <v>2040407</v>
      </c>
      <c r="B359" s="286" t="s">
        <v>288</v>
      </c>
      <c r="C359" s="285">
        <v>0</v>
      </c>
    </row>
    <row r="360" spans="1:3" ht="14.25">
      <c r="A360" s="286">
        <v>2040408</v>
      </c>
      <c r="B360" s="286" t="s">
        <v>289</v>
      </c>
      <c r="C360" s="285">
        <v>0</v>
      </c>
    </row>
    <row r="361" spans="1:3" ht="14.25">
      <c r="A361" s="286">
        <v>2040409</v>
      </c>
      <c r="B361" s="286" t="s">
        <v>290</v>
      </c>
      <c r="C361" s="285">
        <v>0</v>
      </c>
    </row>
    <row r="362" spans="1:3" ht="14.25">
      <c r="A362" s="286">
        <v>2040450</v>
      </c>
      <c r="B362" s="286" t="s">
        <v>75</v>
      </c>
      <c r="C362" s="285">
        <v>0</v>
      </c>
    </row>
    <row r="363" spans="1:3" ht="14.25">
      <c r="A363" s="286">
        <v>2040499</v>
      </c>
      <c r="B363" s="286" t="s">
        <v>291</v>
      </c>
      <c r="C363" s="285">
        <v>12</v>
      </c>
    </row>
    <row r="364" spans="1:3" ht="14.25">
      <c r="A364" s="286">
        <v>20405</v>
      </c>
      <c r="B364" s="284" t="s">
        <v>292</v>
      </c>
      <c r="C364" s="285">
        <f>SUM(C365:C372)</f>
        <v>2103</v>
      </c>
    </row>
    <row r="365" spans="1:3" ht="14.25">
      <c r="A365" s="286">
        <v>2040501</v>
      </c>
      <c r="B365" s="286" t="s">
        <v>66</v>
      </c>
      <c r="C365" s="285">
        <v>1176</v>
      </c>
    </row>
    <row r="366" spans="1:3" ht="14.25">
      <c r="A366" s="286">
        <v>2040502</v>
      </c>
      <c r="B366" s="286" t="s">
        <v>67</v>
      </c>
      <c r="C366" s="285">
        <v>337</v>
      </c>
    </row>
    <row r="367" spans="1:3" ht="14.25">
      <c r="A367" s="286">
        <v>2040503</v>
      </c>
      <c r="B367" s="286" t="s">
        <v>68</v>
      </c>
      <c r="C367" s="285">
        <v>0</v>
      </c>
    </row>
    <row r="368" spans="1:3" ht="14.25">
      <c r="A368" s="286">
        <v>2040504</v>
      </c>
      <c r="B368" s="286" t="s">
        <v>293</v>
      </c>
      <c r="C368" s="285">
        <v>0</v>
      </c>
    </row>
    <row r="369" spans="1:3" ht="14.25">
      <c r="A369" s="286">
        <v>2040505</v>
      </c>
      <c r="B369" s="286" t="s">
        <v>294</v>
      </c>
      <c r="C369" s="285">
        <v>0</v>
      </c>
    </row>
    <row r="370" spans="1:3" ht="14.25">
      <c r="A370" s="286">
        <v>2040506</v>
      </c>
      <c r="B370" s="286" t="s">
        <v>295</v>
      </c>
      <c r="C370" s="285">
        <v>505</v>
      </c>
    </row>
    <row r="371" spans="1:3" ht="14.25">
      <c r="A371" s="286">
        <v>2040550</v>
      </c>
      <c r="B371" s="286" t="s">
        <v>75</v>
      </c>
      <c r="C371" s="285">
        <v>0</v>
      </c>
    </row>
    <row r="372" spans="1:3" ht="14.25">
      <c r="A372" s="286">
        <v>2040599</v>
      </c>
      <c r="B372" s="286" t="s">
        <v>296</v>
      </c>
      <c r="C372" s="285">
        <v>85</v>
      </c>
    </row>
    <row r="373" spans="1:3" ht="14.25">
      <c r="A373" s="286">
        <v>20406</v>
      </c>
      <c r="B373" s="284" t="s">
        <v>297</v>
      </c>
      <c r="C373" s="285">
        <f>SUM(C374:C386)</f>
        <v>16</v>
      </c>
    </row>
    <row r="374" spans="1:3" ht="14.25">
      <c r="A374" s="286">
        <v>2040601</v>
      </c>
      <c r="B374" s="286" t="s">
        <v>66</v>
      </c>
      <c r="C374" s="285">
        <v>0</v>
      </c>
    </row>
    <row r="375" spans="1:3" ht="14.25">
      <c r="A375" s="286">
        <v>2040602</v>
      </c>
      <c r="B375" s="286" t="s">
        <v>67</v>
      </c>
      <c r="C375" s="285">
        <v>0</v>
      </c>
    </row>
    <row r="376" spans="1:3" ht="14.25">
      <c r="A376" s="286">
        <v>2040603</v>
      </c>
      <c r="B376" s="286" t="s">
        <v>68</v>
      </c>
      <c r="C376" s="285">
        <v>0</v>
      </c>
    </row>
    <row r="377" spans="1:3" ht="14.25">
      <c r="A377" s="286">
        <v>2040604</v>
      </c>
      <c r="B377" s="286" t="s">
        <v>298</v>
      </c>
      <c r="C377" s="285">
        <v>16</v>
      </c>
    </row>
    <row r="378" spans="1:3" ht="14.25">
      <c r="A378" s="286">
        <v>2040605</v>
      </c>
      <c r="B378" s="286" t="s">
        <v>299</v>
      </c>
      <c r="C378" s="285">
        <v>0</v>
      </c>
    </row>
    <row r="379" spans="1:3" ht="14.25">
      <c r="A379" s="286">
        <v>2040606</v>
      </c>
      <c r="B379" s="286" t="s">
        <v>300</v>
      </c>
      <c r="C379" s="285">
        <v>0</v>
      </c>
    </row>
    <row r="380" spans="1:3" ht="14.25">
      <c r="A380" s="286">
        <v>2040607</v>
      </c>
      <c r="B380" s="286" t="s">
        <v>301</v>
      </c>
      <c r="C380" s="285">
        <v>0</v>
      </c>
    </row>
    <row r="381" spans="1:3" ht="14.25">
      <c r="A381" s="286">
        <v>2040608</v>
      </c>
      <c r="B381" s="286" t="s">
        <v>302</v>
      </c>
      <c r="C381" s="285">
        <v>0</v>
      </c>
    </row>
    <row r="382" spans="1:3" ht="14.25">
      <c r="A382" s="286">
        <v>2040609</v>
      </c>
      <c r="B382" s="286" t="s">
        <v>303</v>
      </c>
      <c r="C382" s="285">
        <v>0</v>
      </c>
    </row>
    <row r="383" spans="1:3" ht="14.25">
      <c r="A383" s="286">
        <v>2040610</v>
      </c>
      <c r="B383" s="286" t="s">
        <v>304</v>
      </c>
      <c r="C383" s="285">
        <v>0</v>
      </c>
    </row>
    <row r="384" spans="1:3" ht="14.25">
      <c r="A384" s="286">
        <v>2040611</v>
      </c>
      <c r="B384" s="286" t="s">
        <v>305</v>
      </c>
      <c r="C384" s="285">
        <v>0</v>
      </c>
    </row>
    <row r="385" spans="1:3" ht="14.25">
      <c r="A385" s="286">
        <v>2040650</v>
      </c>
      <c r="B385" s="286" t="s">
        <v>75</v>
      </c>
      <c r="C385" s="285">
        <v>0</v>
      </c>
    </row>
    <row r="386" spans="1:3" ht="14.25">
      <c r="A386" s="286">
        <v>2040699</v>
      </c>
      <c r="B386" s="286" t="s">
        <v>306</v>
      </c>
      <c r="C386" s="285">
        <v>0</v>
      </c>
    </row>
    <row r="387" spans="1:3" ht="14.25">
      <c r="A387" s="286">
        <v>20407</v>
      </c>
      <c r="B387" s="284" t="s">
        <v>307</v>
      </c>
      <c r="C387" s="285">
        <f>SUM(C388:C395)</f>
        <v>0</v>
      </c>
    </row>
    <row r="388" spans="1:3" ht="14.25">
      <c r="A388" s="286">
        <v>2040701</v>
      </c>
      <c r="B388" s="286" t="s">
        <v>66</v>
      </c>
      <c r="C388" s="285">
        <v>0</v>
      </c>
    </row>
    <row r="389" spans="1:3" ht="14.25">
      <c r="A389" s="286">
        <v>2040702</v>
      </c>
      <c r="B389" s="286" t="s">
        <v>67</v>
      </c>
      <c r="C389" s="285">
        <v>0</v>
      </c>
    </row>
    <row r="390" spans="1:3" ht="14.25">
      <c r="A390" s="286">
        <v>2040703</v>
      </c>
      <c r="B390" s="286" t="s">
        <v>68</v>
      </c>
      <c r="C390" s="285">
        <v>0</v>
      </c>
    </row>
    <row r="391" spans="1:3" ht="14.25">
      <c r="A391" s="286">
        <v>2040704</v>
      </c>
      <c r="B391" s="286" t="s">
        <v>308</v>
      </c>
      <c r="C391" s="285">
        <v>0</v>
      </c>
    </row>
    <row r="392" spans="1:3" ht="14.25">
      <c r="A392" s="286">
        <v>2040705</v>
      </c>
      <c r="B392" s="286" t="s">
        <v>309</v>
      </c>
      <c r="C392" s="285">
        <v>0</v>
      </c>
    </row>
    <row r="393" spans="1:3" ht="14.25">
      <c r="A393" s="286">
        <v>2040706</v>
      </c>
      <c r="B393" s="286" t="s">
        <v>310</v>
      </c>
      <c r="C393" s="285">
        <v>0</v>
      </c>
    </row>
    <row r="394" spans="1:3" ht="14.25">
      <c r="A394" s="286">
        <v>2040750</v>
      </c>
      <c r="B394" s="286" t="s">
        <v>75</v>
      </c>
      <c r="C394" s="285">
        <v>0</v>
      </c>
    </row>
    <row r="395" spans="1:3" ht="14.25">
      <c r="A395" s="286">
        <v>2040799</v>
      </c>
      <c r="B395" s="286" t="s">
        <v>311</v>
      </c>
      <c r="C395" s="285">
        <v>0</v>
      </c>
    </row>
    <row r="396" spans="1:3" ht="14.25">
      <c r="A396" s="286">
        <v>20408</v>
      </c>
      <c r="B396" s="284" t="s">
        <v>312</v>
      </c>
      <c r="C396" s="285">
        <f>SUM(C397:C404)</f>
        <v>0</v>
      </c>
    </row>
    <row r="397" spans="1:3" ht="14.25">
      <c r="A397" s="286">
        <v>2040801</v>
      </c>
      <c r="B397" s="286" t="s">
        <v>66</v>
      </c>
      <c r="C397" s="285">
        <v>0</v>
      </c>
    </row>
    <row r="398" spans="1:3" ht="14.25">
      <c r="A398" s="286">
        <v>2040802</v>
      </c>
      <c r="B398" s="286" t="s">
        <v>67</v>
      </c>
      <c r="C398" s="285">
        <v>0</v>
      </c>
    </row>
    <row r="399" spans="1:3" ht="14.25">
      <c r="A399" s="286">
        <v>2040803</v>
      </c>
      <c r="B399" s="286" t="s">
        <v>68</v>
      </c>
      <c r="C399" s="285">
        <v>0</v>
      </c>
    </row>
    <row r="400" spans="1:3" ht="14.25">
      <c r="A400" s="286">
        <v>2040804</v>
      </c>
      <c r="B400" s="286" t="s">
        <v>313</v>
      </c>
      <c r="C400" s="285">
        <v>0</v>
      </c>
    </row>
    <row r="401" spans="1:3" ht="14.25">
      <c r="A401" s="286">
        <v>2040805</v>
      </c>
      <c r="B401" s="286" t="s">
        <v>314</v>
      </c>
      <c r="C401" s="285">
        <v>0</v>
      </c>
    </row>
    <row r="402" spans="1:3" ht="14.25">
      <c r="A402" s="286">
        <v>2040806</v>
      </c>
      <c r="B402" s="286" t="s">
        <v>315</v>
      </c>
      <c r="C402" s="285">
        <v>0</v>
      </c>
    </row>
    <row r="403" spans="1:3" ht="14.25">
      <c r="A403" s="286">
        <v>2040850</v>
      </c>
      <c r="B403" s="286" t="s">
        <v>75</v>
      </c>
      <c r="C403" s="285">
        <v>0</v>
      </c>
    </row>
    <row r="404" spans="1:3" ht="14.25">
      <c r="A404" s="286">
        <v>2040899</v>
      </c>
      <c r="B404" s="286" t="s">
        <v>316</v>
      </c>
      <c r="C404" s="285">
        <v>0</v>
      </c>
    </row>
    <row r="405" spans="1:3" ht="14.25">
      <c r="A405" s="286">
        <v>20409</v>
      </c>
      <c r="B405" s="284" t="s">
        <v>317</v>
      </c>
      <c r="C405" s="285">
        <f>SUM(C406:C412)</f>
        <v>0</v>
      </c>
    </row>
    <row r="406" spans="1:3" ht="14.25">
      <c r="A406" s="286">
        <v>2040901</v>
      </c>
      <c r="B406" s="286" t="s">
        <v>66</v>
      </c>
      <c r="C406" s="285">
        <v>0</v>
      </c>
    </row>
    <row r="407" spans="1:3" ht="14.25">
      <c r="A407" s="286">
        <v>2040902</v>
      </c>
      <c r="B407" s="286" t="s">
        <v>67</v>
      </c>
      <c r="C407" s="285">
        <v>0</v>
      </c>
    </row>
    <row r="408" spans="1:3" ht="14.25">
      <c r="A408" s="286">
        <v>2040903</v>
      </c>
      <c r="B408" s="286" t="s">
        <v>68</v>
      </c>
      <c r="C408" s="285">
        <v>0</v>
      </c>
    </row>
    <row r="409" spans="1:3" ht="14.25">
      <c r="A409" s="286">
        <v>2040904</v>
      </c>
      <c r="B409" s="286" t="s">
        <v>318</v>
      </c>
      <c r="C409" s="285">
        <v>0</v>
      </c>
    </row>
    <row r="410" spans="1:3" ht="14.25">
      <c r="A410" s="286">
        <v>2040905</v>
      </c>
      <c r="B410" s="286" t="s">
        <v>319</v>
      </c>
      <c r="C410" s="285">
        <v>0</v>
      </c>
    </row>
    <row r="411" spans="1:3" ht="14.25">
      <c r="A411" s="286">
        <v>2040950</v>
      </c>
      <c r="B411" s="286" t="s">
        <v>75</v>
      </c>
      <c r="C411" s="285">
        <v>0</v>
      </c>
    </row>
    <row r="412" spans="1:3" ht="14.25">
      <c r="A412" s="286">
        <v>2040999</v>
      </c>
      <c r="B412" s="286" t="s">
        <v>320</v>
      </c>
      <c r="C412" s="285">
        <v>0</v>
      </c>
    </row>
    <row r="413" spans="1:3" ht="14.25">
      <c r="A413" s="286">
        <v>20410</v>
      </c>
      <c r="B413" s="284" t="s">
        <v>321</v>
      </c>
      <c r="C413" s="285">
        <f>SUM(C414:C420)</f>
        <v>0</v>
      </c>
    </row>
    <row r="414" spans="1:3" ht="14.25">
      <c r="A414" s="286">
        <v>2041001</v>
      </c>
      <c r="B414" s="286" t="s">
        <v>66</v>
      </c>
      <c r="C414" s="285">
        <v>0</v>
      </c>
    </row>
    <row r="415" spans="1:3" ht="14.25">
      <c r="A415" s="286">
        <v>2041002</v>
      </c>
      <c r="B415" s="286" t="s">
        <v>67</v>
      </c>
      <c r="C415" s="285">
        <v>0</v>
      </c>
    </row>
    <row r="416" spans="1:3" ht="14.25">
      <c r="A416" s="286">
        <v>2041003</v>
      </c>
      <c r="B416" s="286" t="s">
        <v>322</v>
      </c>
      <c r="C416" s="285">
        <v>0</v>
      </c>
    </row>
    <row r="417" spans="1:3" ht="14.25">
      <c r="A417" s="286">
        <v>2041004</v>
      </c>
      <c r="B417" s="286" t="s">
        <v>323</v>
      </c>
      <c r="C417" s="285">
        <v>0</v>
      </c>
    </row>
    <row r="418" spans="1:3" ht="14.25">
      <c r="A418" s="286">
        <v>2041005</v>
      </c>
      <c r="B418" s="286" t="s">
        <v>324</v>
      </c>
      <c r="C418" s="285">
        <v>0</v>
      </c>
    </row>
    <row r="419" spans="1:3" ht="14.25">
      <c r="A419" s="286">
        <v>2041006</v>
      </c>
      <c r="B419" s="286" t="s">
        <v>277</v>
      </c>
      <c r="C419" s="285">
        <v>0</v>
      </c>
    </row>
    <row r="420" spans="1:3" ht="14.25">
      <c r="A420" s="286">
        <v>2041099</v>
      </c>
      <c r="B420" s="286" t="s">
        <v>325</v>
      </c>
      <c r="C420" s="285">
        <v>0</v>
      </c>
    </row>
    <row r="421" spans="1:3" ht="14.25">
      <c r="A421" s="286">
        <v>20411</v>
      </c>
      <c r="B421" s="284" t="s">
        <v>326</v>
      </c>
      <c r="C421" s="285">
        <f>SUM(C422:C429)</f>
        <v>0</v>
      </c>
    </row>
    <row r="422" spans="1:3" ht="14.25">
      <c r="A422" s="286">
        <v>2041101</v>
      </c>
      <c r="B422" s="286" t="s">
        <v>327</v>
      </c>
      <c r="C422" s="285">
        <v>0</v>
      </c>
    </row>
    <row r="423" spans="1:3" ht="14.25">
      <c r="A423" s="286">
        <v>2041102</v>
      </c>
      <c r="B423" s="286" t="s">
        <v>66</v>
      </c>
      <c r="C423" s="285">
        <v>0</v>
      </c>
    </row>
    <row r="424" spans="1:3" ht="14.25">
      <c r="A424" s="286">
        <v>2041103</v>
      </c>
      <c r="B424" s="286" t="s">
        <v>328</v>
      </c>
      <c r="C424" s="285">
        <v>0</v>
      </c>
    </row>
    <row r="425" spans="1:3" ht="14.25">
      <c r="A425" s="286">
        <v>2041104</v>
      </c>
      <c r="B425" s="286" t="s">
        <v>329</v>
      </c>
      <c r="C425" s="285">
        <v>0</v>
      </c>
    </row>
    <row r="426" spans="1:3" ht="14.25">
      <c r="A426" s="286">
        <v>2041105</v>
      </c>
      <c r="B426" s="286" t="s">
        <v>330</v>
      </c>
      <c r="C426" s="285">
        <v>0</v>
      </c>
    </row>
    <row r="427" spans="1:3" ht="14.25">
      <c r="A427" s="286">
        <v>2041106</v>
      </c>
      <c r="B427" s="286" t="s">
        <v>331</v>
      </c>
      <c r="C427" s="285">
        <v>0</v>
      </c>
    </row>
    <row r="428" spans="1:3" ht="14.25">
      <c r="A428" s="286">
        <v>2041107</v>
      </c>
      <c r="B428" s="286" t="s">
        <v>332</v>
      </c>
      <c r="C428" s="285">
        <v>0</v>
      </c>
    </row>
    <row r="429" spans="1:3" ht="14.25">
      <c r="A429" s="286">
        <v>2041108</v>
      </c>
      <c r="B429" s="286" t="s">
        <v>333</v>
      </c>
      <c r="C429" s="285">
        <v>0</v>
      </c>
    </row>
    <row r="430" spans="1:3" ht="14.25">
      <c r="A430" s="286">
        <v>20499</v>
      </c>
      <c r="B430" s="284" t="s">
        <v>334</v>
      </c>
      <c r="C430" s="285">
        <f>C431+C432</f>
        <v>2139</v>
      </c>
    </row>
    <row r="431" spans="1:3" ht="14.25">
      <c r="A431" s="286">
        <v>2049901</v>
      </c>
      <c r="B431" s="286" t="s">
        <v>335</v>
      </c>
      <c r="C431" s="285">
        <v>2139</v>
      </c>
    </row>
    <row r="432" spans="1:3" ht="14.25">
      <c r="A432" s="286">
        <v>2049902</v>
      </c>
      <c r="B432" s="286" t="s">
        <v>336</v>
      </c>
      <c r="C432" s="285">
        <v>0</v>
      </c>
    </row>
    <row r="433" spans="1:3" ht="14.25">
      <c r="A433" s="286">
        <v>205</v>
      </c>
      <c r="B433" s="284" t="s">
        <v>41</v>
      </c>
      <c r="C433" s="285">
        <f>SUM(C434,C439,C448,C455,C461,C465,C469,C473,C479,C486)</f>
        <v>17796</v>
      </c>
    </row>
    <row r="434" spans="1:3" ht="14.25">
      <c r="A434" s="286">
        <v>20501</v>
      </c>
      <c r="B434" s="284" t="s">
        <v>337</v>
      </c>
      <c r="C434" s="285">
        <f>SUM(C435:C438)</f>
        <v>141</v>
      </c>
    </row>
    <row r="435" spans="1:3" ht="14.25">
      <c r="A435" s="286">
        <v>2050101</v>
      </c>
      <c r="B435" s="286" t="s">
        <v>66</v>
      </c>
      <c r="C435" s="285">
        <v>126</v>
      </c>
    </row>
    <row r="436" spans="1:3" ht="14.25">
      <c r="A436" s="286">
        <v>2050102</v>
      </c>
      <c r="B436" s="286" t="s">
        <v>67</v>
      </c>
      <c r="C436" s="285">
        <v>15</v>
      </c>
    </row>
    <row r="437" spans="1:3" ht="14.25">
      <c r="A437" s="286">
        <v>2050103</v>
      </c>
      <c r="B437" s="286" t="s">
        <v>68</v>
      </c>
      <c r="C437" s="285">
        <v>0</v>
      </c>
    </row>
    <row r="438" spans="1:3" ht="14.25">
      <c r="A438" s="286">
        <v>2050199</v>
      </c>
      <c r="B438" s="286" t="s">
        <v>338</v>
      </c>
      <c r="C438" s="285">
        <v>0</v>
      </c>
    </row>
    <row r="439" spans="1:3" ht="14.25">
      <c r="A439" s="286">
        <v>20502</v>
      </c>
      <c r="B439" s="284" t="s">
        <v>339</v>
      </c>
      <c r="C439" s="285">
        <f>SUM(C440:C447)</f>
        <v>16651</v>
      </c>
    </row>
    <row r="440" spans="1:3" ht="14.25">
      <c r="A440" s="286">
        <v>2050201</v>
      </c>
      <c r="B440" s="286" t="s">
        <v>340</v>
      </c>
      <c r="C440" s="285">
        <v>179</v>
      </c>
    </row>
    <row r="441" spans="1:3" ht="14.25">
      <c r="A441" s="286">
        <v>2050202</v>
      </c>
      <c r="B441" s="286" t="s">
        <v>341</v>
      </c>
      <c r="C441" s="285">
        <v>8724</v>
      </c>
    </row>
    <row r="442" spans="1:3" ht="14.25">
      <c r="A442" s="286">
        <v>2050203</v>
      </c>
      <c r="B442" s="286" t="s">
        <v>342</v>
      </c>
      <c r="C442" s="285">
        <v>4037</v>
      </c>
    </row>
    <row r="443" spans="1:3" ht="14.25">
      <c r="A443" s="286">
        <v>2050204</v>
      </c>
      <c r="B443" s="286" t="s">
        <v>343</v>
      </c>
      <c r="C443" s="285">
        <v>0</v>
      </c>
    </row>
    <row r="444" spans="1:3" ht="14.25">
      <c r="A444" s="286">
        <v>2050205</v>
      </c>
      <c r="B444" s="286" t="s">
        <v>344</v>
      </c>
      <c r="C444" s="285">
        <v>0</v>
      </c>
    </row>
    <row r="445" spans="1:3" ht="14.25">
      <c r="A445" s="286">
        <v>2050206</v>
      </c>
      <c r="B445" s="286" t="s">
        <v>345</v>
      </c>
      <c r="C445" s="285">
        <v>0</v>
      </c>
    </row>
    <row r="446" spans="1:3" ht="14.25">
      <c r="A446" s="286">
        <v>2050207</v>
      </c>
      <c r="B446" s="286" t="s">
        <v>346</v>
      </c>
      <c r="C446" s="285">
        <v>0</v>
      </c>
    </row>
    <row r="447" spans="1:3" ht="14.25">
      <c r="A447" s="286">
        <v>2050299</v>
      </c>
      <c r="B447" s="286" t="s">
        <v>347</v>
      </c>
      <c r="C447" s="285">
        <v>3711</v>
      </c>
    </row>
    <row r="448" spans="1:3" ht="14.25">
      <c r="A448" s="286">
        <v>20503</v>
      </c>
      <c r="B448" s="284" t="s">
        <v>348</v>
      </c>
      <c r="C448" s="285">
        <f>SUM(C449:C454)</f>
        <v>0</v>
      </c>
    </row>
    <row r="449" spans="1:3" ht="14.25">
      <c r="A449" s="286">
        <v>2050301</v>
      </c>
      <c r="B449" s="286" t="s">
        <v>349</v>
      </c>
      <c r="C449" s="285">
        <v>0</v>
      </c>
    </row>
    <row r="450" spans="1:3" ht="14.25">
      <c r="A450" s="286">
        <v>2050302</v>
      </c>
      <c r="B450" s="286" t="s">
        <v>350</v>
      </c>
      <c r="C450" s="285">
        <v>0</v>
      </c>
    </row>
    <row r="451" spans="1:3" ht="14.25">
      <c r="A451" s="286">
        <v>2050303</v>
      </c>
      <c r="B451" s="286" t="s">
        <v>351</v>
      </c>
      <c r="C451" s="285">
        <v>0</v>
      </c>
    </row>
    <row r="452" spans="1:3" ht="14.25">
      <c r="A452" s="286">
        <v>2050304</v>
      </c>
      <c r="B452" s="286" t="s">
        <v>352</v>
      </c>
      <c r="C452" s="285">
        <v>0</v>
      </c>
    </row>
    <row r="453" spans="1:3" ht="14.25">
      <c r="A453" s="286">
        <v>2050305</v>
      </c>
      <c r="B453" s="286" t="s">
        <v>353</v>
      </c>
      <c r="C453" s="285">
        <v>0</v>
      </c>
    </row>
    <row r="454" spans="1:3" ht="14.25">
      <c r="A454" s="286">
        <v>2050399</v>
      </c>
      <c r="B454" s="286" t="s">
        <v>354</v>
      </c>
      <c r="C454" s="285">
        <v>0</v>
      </c>
    </row>
    <row r="455" spans="1:3" ht="14.25">
      <c r="A455" s="286">
        <v>20504</v>
      </c>
      <c r="B455" s="284" t="s">
        <v>355</v>
      </c>
      <c r="C455" s="285">
        <f>SUM(C456:C460)</f>
        <v>0</v>
      </c>
    </row>
    <row r="456" spans="1:3" ht="14.25">
      <c r="A456" s="286">
        <v>2050401</v>
      </c>
      <c r="B456" s="286" t="s">
        <v>356</v>
      </c>
      <c r="C456" s="285">
        <v>0</v>
      </c>
    </row>
    <row r="457" spans="1:3" ht="14.25">
      <c r="A457" s="286">
        <v>2050402</v>
      </c>
      <c r="B457" s="286" t="s">
        <v>357</v>
      </c>
      <c r="C457" s="285">
        <v>0</v>
      </c>
    </row>
    <row r="458" spans="1:3" ht="14.25">
      <c r="A458" s="286">
        <v>2050403</v>
      </c>
      <c r="B458" s="286" t="s">
        <v>358</v>
      </c>
      <c r="C458" s="285">
        <v>0</v>
      </c>
    </row>
    <row r="459" spans="1:3" ht="14.25">
      <c r="A459" s="286">
        <v>2050404</v>
      </c>
      <c r="B459" s="286" t="s">
        <v>359</v>
      </c>
      <c r="C459" s="285">
        <v>0</v>
      </c>
    </row>
    <row r="460" spans="1:3" ht="14.25">
      <c r="A460" s="286">
        <v>2050499</v>
      </c>
      <c r="B460" s="286" t="s">
        <v>360</v>
      </c>
      <c r="C460" s="285">
        <v>0</v>
      </c>
    </row>
    <row r="461" spans="1:3" ht="14.25">
      <c r="A461" s="286">
        <v>20505</v>
      </c>
      <c r="B461" s="284" t="s">
        <v>361</v>
      </c>
      <c r="C461" s="285">
        <f>SUM(C462:C464)</f>
        <v>0</v>
      </c>
    </row>
    <row r="462" spans="1:3" ht="14.25">
      <c r="A462" s="286">
        <v>2050501</v>
      </c>
      <c r="B462" s="286" t="s">
        <v>362</v>
      </c>
      <c r="C462" s="285">
        <v>0</v>
      </c>
    </row>
    <row r="463" spans="1:3" ht="14.25">
      <c r="A463" s="286">
        <v>2050502</v>
      </c>
      <c r="B463" s="286" t="s">
        <v>363</v>
      </c>
      <c r="C463" s="285">
        <v>0</v>
      </c>
    </row>
    <row r="464" spans="1:3" ht="14.25">
      <c r="A464" s="286">
        <v>2050599</v>
      </c>
      <c r="B464" s="286" t="s">
        <v>364</v>
      </c>
      <c r="C464" s="285">
        <v>0</v>
      </c>
    </row>
    <row r="465" spans="1:3" ht="14.25">
      <c r="A465" s="286">
        <v>20506</v>
      </c>
      <c r="B465" s="284" t="s">
        <v>365</v>
      </c>
      <c r="C465" s="285">
        <f>SUM(C466:C468)</f>
        <v>0</v>
      </c>
    </row>
    <row r="466" spans="1:3" ht="14.25">
      <c r="A466" s="286">
        <v>2050601</v>
      </c>
      <c r="B466" s="286" t="s">
        <v>366</v>
      </c>
      <c r="C466" s="285">
        <v>0</v>
      </c>
    </row>
    <row r="467" spans="1:3" ht="14.25">
      <c r="A467" s="286">
        <v>2050602</v>
      </c>
      <c r="B467" s="286" t="s">
        <v>367</v>
      </c>
      <c r="C467" s="285">
        <v>0</v>
      </c>
    </row>
    <row r="468" spans="1:3" ht="14.25">
      <c r="A468" s="286">
        <v>2050699</v>
      </c>
      <c r="B468" s="286" t="s">
        <v>368</v>
      </c>
      <c r="C468" s="285">
        <v>0</v>
      </c>
    </row>
    <row r="469" spans="1:3" ht="14.25">
      <c r="A469" s="286">
        <v>20507</v>
      </c>
      <c r="B469" s="284" t="s">
        <v>369</v>
      </c>
      <c r="C469" s="285">
        <f>SUM(C470:C472)</f>
        <v>0</v>
      </c>
    </row>
    <row r="470" spans="1:3" ht="14.25">
      <c r="A470" s="286">
        <v>2050701</v>
      </c>
      <c r="B470" s="286" t="s">
        <v>370</v>
      </c>
      <c r="C470" s="285">
        <v>0</v>
      </c>
    </row>
    <row r="471" spans="1:3" ht="14.25">
      <c r="A471" s="286">
        <v>2050702</v>
      </c>
      <c r="B471" s="286" t="s">
        <v>371</v>
      </c>
      <c r="C471" s="285">
        <v>0</v>
      </c>
    </row>
    <row r="472" spans="1:3" ht="14.25">
      <c r="A472" s="286">
        <v>2050799</v>
      </c>
      <c r="B472" s="286" t="s">
        <v>372</v>
      </c>
      <c r="C472" s="285">
        <v>0</v>
      </c>
    </row>
    <row r="473" spans="1:3" ht="14.25">
      <c r="A473" s="286">
        <v>20508</v>
      </c>
      <c r="B473" s="284" t="s">
        <v>373</v>
      </c>
      <c r="C473" s="285">
        <f>SUM(C474:C478)</f>
        <v>193</v>
      </c>
    </row>
    <row r="474" spans="1:3" ht="14.25">
      <c r="A474" s="286">
        <v>2050801</v>
      </c>
      <c r="B474" s="286" t="s">
        <v>374</v>
      </c>
      <c r="C474" s="285">
        <v>193</v>
      </c>
    </row>
    <row r="475" spans="1:3" ht="14.25">
      <c r="A475" s="286">
        <v>2050802</v>
      </c>
      <c r="B475" s="286" t="s">
        <v>375</v>
      </c>
      <c r="C475" s="285">
        <v>0</v>
      </c>
    </row>
    <row r="476" spans="1:3" ht="14.25">
      <c r="A476" s="286">
        <v>2050803</v>
      </c>
      <c r="B476" s="286" t="s">
        <v>376</v>
      </c>
      <c r="C476" s="285">
        <v>0</v>
      </c>
    </row>
    <row r="477" spans="1:3" ht="14.25">
      <c r="A477" s="286">
        <v>2050804</v>
      </c>
      <c r="B477" s="286" t="s">
        <v>377</v>
      </c>
      <c r="C477" s="285">
        <v>0</v>
      </c>
    </row>
    <row r="478" spans="1:3" ht="14.25">
      <c r="A478" s="286">
        <v>2050899</v>
      </c>
      <c r="B478" s="286" t="s">
        <v>378</v>
      </c>
      <c r="C478" s="285">
        <v>0</v>
      </c>
    </row>
    <row r="479" spans="1:3" ht="14.25">
      <c r="A479" s="286">
        <v>20509</v>
      </c>
      <c r="B479" s="284" t="s">
        <v>379</v>
      </c>
      <c r="C479" s="285">
        <f>SUM(C480:C485)</f>
        <v>811</v>
      </c>
    </row>
    <row r="480" spans="1:3" ht="14.25">
      <c r="A480" s="286">
        <v>2050901</v>
      </c>
      <c r="B480" s="286" t="s">
        <v>380</v>
      </c>
      <c r="C480" s="285">
        <v>100</v>
      </c>
    </row>
    <row r="481" spans="1:3" ht="14.25">
      <c r="A481" s="286">
        <v>2050902</v>
      </c>
      <c r="B481" s="286" t="s">
        <v>381</v>
      </c>
      <c r="C481" s="285">
        <v>0</v>
      </c>
    </row>
    <row r="482" spans="1:3" ht="14.25">
      <c r="A482" s="286">
        <v>2050903</v>
      </c>
      <c r="B482" s="286" t="s">
        <v>382</v>
      </c>
      <c r="C482" s="285">
        <v>151</v>
      </c>
    </row>
    <row r="483" spans="1:3" ht="14.25">
      <c r="A483" s="286">
        <v>2050904</v>
      </c>
      <c r="B483" s="286" t="s">
        <v>383</v>
      </c>
      <c r="C483" s="285">
        <v>0</v>
      </c>
    </row>
    <row r="484" spans="1:3" ht="14.25">
      <c r="A484" s="286">
        <v>2050905</v>
      </c>
      <c r="B484" s="286" t="s">
        <v>384</v>
      </c>
      <c r="C484" s="285">
        <v>0</v>
      </c>
    </row>
    <row r="485" spans="1:3" ht="14.25">
      <c r="A485" s="286">
        <v>2050999</v>
      </c>
      <c r="B485" s="286" t="s">
        <v>385</v>
      </c>
      <c r="C485" s="285">
        <v>560</v>
      </c>
    </row>
    <row r="486" spans="1:3" ht="14.25">
      <c r="A486" s="286">
        <v>20599</v>
      </c>
      <c r="B486" s="284" t="s">
        <v>386</v>
      </c>
      <c r="C486" s="285">
        <f>C487</f>
        <v>0</v>
      </c>
    </row>
    <row r="487" spans="1:3" ht="14.25">
      <c r="A487" s="286">
        <v>2059999</v>
      </c>
      <c r="B487" s="286" t="s">
        <v>387</v>
      </c>
      <c r="C487" s="285">
        <v>0</v>
      </c>
    </row>
    <row r="488" spans="1:3" ht="14.25">
      <c r="A488" s="286">
        <v>206</v>
      </c>
      <c r="B488" s="284" t="s">
        <v>42</v>
      </c>
      <c r="C488" s="285">
        <f>SUM(C489,C494,C503,C509,C515,C520,C525,C532,C536,C539)</f>
        <v>29004</v>
      </c>
    </row>
    <row r="489" spans="1:3" ht="14.25">
      <c r="A489" s="286">
        <v>20601</v>
      </c>
      <c r="B489" s="284" t="s">
        <v>388</v>
      </c>
      <c r="C489" s="285">
        <f>SUM(C490:C493)</f>
        <v>0</v>
      </c>
    </row>
    <row r="490" spans="1:3" ht="14.25">
      <c r="A490" s="286">
        <v>2060101</v>
      </c>
      <c r="B490" s="286" t="s">
        <v>66</v>
      </c>
      <c r="C490" s="285">
        <v>0</v>
      </c>
    </row>
    <row r="491" spans="1:3" ht="14.25">
      <c r="A491" s="286">
        <v>2060102</v>
      </c>
      <c r="B491" s="286" t="s">
        <v>67</v>
      </c>
      <c r="C491" s="285">
        <v>0</v>
      </c>
    </row>
    <row r="492" spans="1:3" ht="14.25">
      <c r="A492" s="286">
        <v>2060103</v>
      </c>
      <c r="B492" s="286" t="s">
        <v>68</v>
      </c>
      <c r="C492" s="285">
        <v>0</v>
      </c>
    </row>
    <row r="493" spans="1:3" ht="14.25">
      <c r="A493" s="286">
        <v>2060199</v>
      </c>
      <c r="B493" s="286" t="s">
        <v>389</v>
      </c>
      <c r="C493" s="285">
        <v>0</v>
      </c>
    </row>
    <row r="494" spans="1:3" ht="14.25">
      <c r="A494" s="286">
        <v>20602</v>
      </c>
      <c r="B494" s="284" t="s">
        <v>390</v>
      </c>
      <c r="C494" s="285">
        <f>SUM(C495:C502)</f>
        <v>0</v>
      </c>
    </row>
    <row r="495" spans="1:3" ht="14.25">
      <c r="A495" s="286">
        <v>2060201</v>
      </c>
      <c r="B495" s="286" t="s">
        <v>391</v>
      </c>
      <c r="C495" s="285">
        <v>0</v>
      </c>
    </row>
    <row r="496" spans="1:3" ht="14.25">
      <c r="A496" s="286">
        <v>2060202</v>
      </c>
      <c r="B496" s="286" t="s">
        <v>392</v>
      </c>
      <c r="C496" s="285">
        <v>0</v>
      </c>
    </row>
    <row r="497" spans="1:3" ht="14.25">
      <c r="A497" s="286">
        <v>2060203</v>
      </c>
      <c r="B497" s="286" t="s">
        <v>393</v>
      </c>
      <c r="C497" s="285">
        <v>0</v>
      </c>
    </row>
    <row r="498" spans="1:3" ht="14.25">
      <c r="A498" s="286">
        <v>2060204</v>
      </c>
      <c r="B498" s="286" t="s">
        <v>394</v>
      </c>
      <c r="C498" s="285">
        <v>0</v>
      </c>
    </row>
    <row r="499" spans="1:3" ht="14.25">
      <c r="A499" s="286">
        <v>2060205</v>
      </c>
      <c r="B499" s="286" t="s">
        <v>395</v>
      </c>
      <c r="C499" s="285">
        <v>0</v>
      </c>
    </row>
    <row r="500" spans="1:3" ht="14.25">
      <c r="A500" s="286">
        <v>2060206</v>
      </c>
      <c r="B500" s="286" t="s">
        <v>396</v>
      </c>
      <c r="C500" s="285">
        <v>0</v>
      </c>
    </row>
    <row r="501" spans="1:3" ht="14.25">
      <c r="A501" s="286">
        <v>2060207</v>
      </c>
      <c r="B501" s="286" t="s">
        <v>397</v>
      </c>
      <c r="C501" s="285">
        <v>0</v>
      </c>
    </row>
    <row r="502" spans="1:3" ht="14.25">
      <c r="A502" s="286">
        <v>2060299</v>
      </c>
      <c r="B502" s="286" t="s">
        <v>398</v>
      </c>
      <c r="C502" s="285">
        <v>0</v>
      </c>
    </row>
    <row r="503" spans="1:3" ht="14.25">
      <c r="A503" s="286">
        <v>20603</v>
      </c>
      <c r="B503" s="284" t="s">
        <v>399</v>
      </c>
      <c r="C503" s="285">
        <f>SUM(C504:C508)</f>
        <v>1174</v>
      </c>
    </row>
    <row r="504" spans="1:3" ht="14.25">
      <c r="A504" s="286">
        <v>2060301</v>
      </c>
      <c r="B504" s="286" t="s">
        <v>391</v>
      </c>
      <c r="C504" s="285">
        <v>0</v>
      </c>
    </row>
    <row r="505" spans="1:3" ht="14.25">
      <c r="A505" s="286">
        <v>2060302</v>
      </c>
      <c r="B505" s="286" t="s">
        <v>400</v>
      </c>
      <c r="C505" s="285">
        <v>824</v>
      </c>
    </row>
    <row r="506" spans="1:3" ht="14.25">
      <c r="A506" s="286">
        <v>2060303</v>
      </c>
      <c r="B506" s="286" t="s">
        <v>401</v>
      </c>
      <c r="C506" s="285">
        <v>0</v>
      </c>
    </row>
    <row r="507" spans="1:3" ht="14.25">
      <c r="A507" s="286">
        <v>2060304</v>
      </c>
      <c r="B507" s="286" t="s">
        <v>402</v>
      </c>
      <c r="C507" s="285">
        <v>0</v>
      </c>
    </row>
    <row r="508" spans="1:3" ht="14.25">
      <c r="A508" s="286">
        <v>2060399</v>
      </c>
      <c r="B508" s="286" t="s">
        <v>403</v>
      </c>
      <c r="C508" s="285">
        <v>350</v>
      </c>
    </row>
    <row r="509" spans="1:3" ht="14.25">
      <c r="A509" s="286">
        <v>20604</v>
      </c>
      <c r="B509" s="284" t="s">
        <v>404</v>
      </c>
      <c r="C509" s="285">
        <f>SUM(C510:C514)</f>
        <v>14938</v>
      </c>
    </row>
    <row r="510" spans="1:3" ht="14.25">
      <c r="A510" s="286">
        <v>2060401</v>
      </c>
      <c r="B510" s="286" t="s">
        <v>391</v>
      </c>
      <c r="C510" s="285">
        <v>0</v>
      </c>
    </row>
    <row r="511" spans="1:3" ht="14.25">
      <c r="A511" s="286">
        <v>2060402</v>
      </c>
      <c r="B511" s="286" t="s">
        <v>405</v>
      </c>
      <c r="C511" s="285">
        <v>10420</v>
      </c>
    </row>
    <row r="512" spans="1:3" ht="14.25">
      <c r="A512" s="286">
        <v>2060403</v>
      </c>
      <c r="B512" s="286" t="s">
        <v>406</v>
      </c>
      <c r="C512" s="285">
        <v>0</v>
      </c>
    </row>
    <row r="513" spans="1:3" ht="14.25">
      <c r="A513" s="286">
        <v>2060404</v>
      </c>
      <c r="B513" s="286" t="s">
        <v>407</v>
      </c>
      <c r="C513" s="285">
        <v>0</v>
      </c>
    </row>
    <row r="514" spans="1:3" ht="14.25">
      <c r="A514" s="286">
        <v>2060499</v>
      </c>
      <c r="B514" s="286" t="s">
        <v>408</v>
      </c>
      <c r="C514" s="285">
        <v>4518</v>
      </c>
    </row>
    <row r="515" spans="1:3" ht="14.25">
      <c r="A515" s="286">
        <v>20605</v>
      </c>
      <c r="B515" s="284" t="s">
        <v>409</v>
      </c>
      <c r="C515" s="285">
        <f>SUM(C516:C519)</f>
        <v>110</v>
      </c>
    </row>
    <row r="516" spans="1:3" ht="14.25">
      <c r="A516" s="286">
        <v>2060501</v>
      </c>
      <c r="B516" s="286" t="s">
        <v>391</v>
      </c>
      <c r="C516" s="285">
        <v>0</v>
      </c>
    </row>
    <row r="517" spans="1:3" ht="14.25">
      <c r="A517" s="286">
        <v>2060502</v>
      </c>
      <c r="B517" s="286" t="s">
        <v>410</v>
      </c>
      <c r="C517" s="285">
        <v>0</v>
      </c>
    </row>
    <row r="518" spans="1:3" ht="14.25">
      <c r="A518" s="286">
        <v>2060503</v>
      </c>
      <c r="B518" s="286" t="s">
        <v>411</v>
      </c>
      <c r="C518" s="285">
        <v>0</v>
      </c>
    </row>
    <row r="519" spans="1:3" ht="14.25">
      <c r="A519" s="286">
        <v>2060599</v>
      </c>
      <c r="B519" s="286" t="s">
        <v>412</v>
      </c>
      <c r="C519" s="285">
        <v>110</v>
      </c>
    </row>
    <row r="520" spans="1:3" ht="14.25">
      <c r="A520" s="286">
        <v>20606</v>
      </c>
      <c r="B520" s="284" t="s">
        <v>413</v>
      </c>
      <c r="C520" s="285">
        <f>SUM(C521:C524)</f>
        <v>0</v>
      </c>
    </row>
    <row r="521" spans="1:3" ht="14.25">
      <c r="A521" s="286">
        <v>2060601</v>
      </c>
      <c r="B521" s="286" t="s">
        <v>414</v>
      </c>
      <c r="C521" s="285">
        <v>0</v>
      </c>
    </row>
    <row r="522" spans="1:3" ht="14.25">
      <c r="A522" s="286">
        <v>2060602</v>
      </c>
      <c r="B522" s="286" t="s">
        <v>415</v>
      </c>
      <c r="C522" s="285">
        <v>0</v>
      </c>
    </row>
    <row r="523" spans="1:3" ht="14.25">
      <c r="A523" s="286">
        <v>2060603</v>
      </c>
      <c r="B523" s="286" t="s">
        <v>416</v>
      </c>
      <c r="C523" s="285">
        <v>0</v>
      </c>
    </row>
    <row r="524" spans="1:3" ht="14.25">
      <c r="A524" s="286">
        <v>2060699</v>
      </c>
      <c r="B524" s="286" t="s">
        <v>417</v>
      </c>
      <c r="C524" s="285">
        <v>0</v>
      </c>
    </row>
    <row r="525" spans="1:3" ht="14.25">
      <c r="A525" s="286">
        <v>20607</v>
      </c>
      <c r="B525" s="284" t="s">
        <v>418</v>
      </c>
      <c r="C525" s="285">
        <f>SUM(C526:C531)</f>
        <v>18</v>
      </c>
    </row>
    <row r="526" spans="1:3" ht="14.25">
      <c r="A526" s="286">
        <v>2060701</v>
      </c>
      <c r="B526" s="286" t="s">
        <v>391</v>
      </c>
      <c r="C526" s="285">
        <v>0</v>
      </c>
    </row>
    <row r="527" spans="1:3" ht="14.25">
      <c r="A527" s="286">
        <v>2060702</v>
      </c>
      <c r="B527" s="286" t="s">
        <v>419</v>
      </c>
      <c r="C527" s="285">
        <v>18</v>
      </c>
    </row>
    <row r="528" spans="1:3" ht="14.25">
      <c r="A528" s="286">
        <v>2060703</v>
      </c>
      <c r="B528" s="286" t="s">
        <v>420</v>
      </c>
      <c r="C528" s="285">
        <v>0</v>
      </c>
    </row>
    <row r="529" spans="1:3" ht="14.25">
      <c r="A529" s="286">
        <v>2060704</v>
      </c>
      <c r="B529" s="286" t="s">
        <v>421</v>
      </c>
      <c r="C529" s="285">
        <v>0</v>
      </c>
    </row>
    <row r="530" spans="1:3" ht="14.25">
      <c r="A530" s="286">
        <v>2060705</v>
      </c>
      <c r="B530" s="286" t="s">
        <v>422</v>
      </c>
      <c r="C530" s="285">
        <v>0</v>
      </c>
    </row>
    <row r="531" spans="1:3" ht="14.25">
      <c r="A531" s="286">
        <v>2060799</v>
      </c>
      <c r="B531" s="286" t="s">
        <v>423</v>
      </c>
      <c r="C531" s="285">
        <v>0</v>
      </c>
    </row>
    <row r="532" spans="1:3" ht="14.25">
      <c r="A532" s="286">
        <v>20608</v>
      </c>
      <c r="B532" s="284" t="s">
        <v>424</v>
      </c>
      <c r="C532" s="285">
        <f>SUM(C533:C535)</f>
        <v>0</v>
      </c>
    </row>
    <row r="533" spans="1:3" ht="14.25">
      <c r="A533" s="286">
        <v>2060801</v>
      </c>
      <c r="B533" s="286" t="s">
        <v>425</v>
      </c>
      <c r="C533" s="285">
        <v>0</v>
      </c>
    </row>
    <row r="534" spans="1:3" ht="14.25">
      <c r="A534" s="286">
        <v>2060802</v>
      </c>
      <c r="B534" s="286" t="s">
        <v>426</v>
      </c>
      <c r="C534" s="285">
        <v>0</v>
      </c>
    </row>
    <row r="535" spans="1:3" ht="14.25">
      <c r="A535" s="286">
        <v>2060899</v>
      </c>
      <c r="B535" s="286" t="s">
        <v>427</v>
      </c>
      <c r="C535" s="285">
        <v>0</v>
      </c>
    </row>
    <row r="536" spans="1:3" ht="14.25">
      <c r="A536" s="286">
        <v>20609</v>
      </c>
      <c r="B536" s="284" t="s">
        <v>428</v>
      </c>
      <c r="C536" s="285">
        <f>C537+C538</f>
        <v>0</v>
      </c>
    </row>
    <row r="537" spans="1:3" ht="14.25">
      <c r="A537" s="286">
        <v>2060901</v>
      </c>
      <c r="B537" s="286" t="s">
        <v>429</v>
      </c>
      <c r="C537" s="285">
        <v>0</v>
      </c>
    </row>
    <row r="538" spans="1:3" ht="14.25">
      <c r="A538" s="286">
        <v>2060902</v>
      </c>
      <c r="B538" s="286" t="s">
        <v>430</v>
      </c>
      <c r="C538" s="285">
        <v>0</v>
      </c>
    </row>
    <row r="539" spans="1:3" ht="14.25">
      <c r="A539" s="286">
        <v>20699</v>
      </c>
      <c r="B539" s="284" t="s">
        <v>431</v>
      </c>
      <c r="C539" s="285">
        <f>SUM(C540:C543)</f>
        <v>12764</v>
      </c>
    </row>
    <row r="540" spans="1:3" ht="14.25">
      <c r="A540" s="286">
        <v>2069901</v>
      </c>
      <c r="B540" s="286" t="s">
        <v>432</v>
      </c>
      <c r="C540" s="285">
        <v>0</v>
      </c>
    </row>
    <row r="541" spans="1:3" ht="14.25">
      <c r="A541" s="286">
        <v>2069902</v>
      </c>
      <c r="B541" s="286" t="s">
        <v>433</v>
      </c>
      <c r="C541" s="285">
        <v>0</v>
      </c>
    </row>
    <row r="542" spans="1:3" ht="14.25">
      <c r="A542" s="286">
        <v>2069903</v>
      </c>
      <c r="B542" s="286" t="s">
        <v>434</v>
      </c>
      <c r="C542" s="285">
        <v>0</v>
      </c>
    </row>
    <row r="543" spans="1:3" ht="14.25">
      <c r="A543" s="286">
        <v>2069999</v>
      </c>
      <c r="B543" s="286" t="s">
        <v>435</v>
      </c>
      <c r="C543" s="285">
        <v>12764</v>
      </c>
    </row>
    <row r="544" spans="1:3" ht="14.25">
      <c r="A544" s="286">
        <v>207</v>
      </c>
      <c r="B544" s="284" t="s">
        <v>43</v>
      </c>
      <c r="C544" s="285">
        <f>SUM(C545,C559,C567,C578,C589)</f>
        <v>253</v>
      </c>
    </row>
    <row r="545" spans="1:3" ht="14.25">
      <c r="A545" s="286">
        <v>20701</v>
      </c>
      <c r="B545" s="284" t="s">
        <v>436</v>
      </c>
      <c r="C545" s="285">
        <f>SUM(C546:C558)</f>
        <v>240</v>
      </c>
    </row>
    <row r="546" spans="1:3" ht="14.25">
      <c r="A546" s="286">
        <v>2070101</v>
      </c>
      <c r="B546" s="286" t="s">
        <v>66</v>
      </c>
      <c r="C546" s="285">
        <v>11</v>
      </c>
    </row>
    <row r="547" spans="1:3" ht="14.25">
      <c r="A547" s="286">
        <v>2070102</v>
      </c>
      <c r="B547" s="286" t="s">
        <v>67</v>
      </c>
      <c r="C547" s="285">
        <v>1</v>
      </c>
    </row>
    <row r="548" spans="1:3" ht="14.25">
      <c r="A548" s="286">
        <v>2070103</v>
      </c>
      <c r="B548" s="286" t="s">
        <v>68</v>
      </c>
      <c r="C548" s="285">
        <v>0</v>
      </c>
    </row>
    <row r="549" spans="1:3" ht="14.25">
      <c r="A549" s="286">
        <v>2070104</v>
      </c>
      <c r="B549" s="286" t="s">
        <v>437</v>
      </c>
      <c r="C549" s="285">
        <v>0</v>
      </c>
    </row>
    <row r="550" spans="1:3" ht="14.25">
      <c r="A550" s="286">
        <v>2070105</v>
      </c>
      <c r="B550" s="286" t="s">
        <v>438</v>
      </c>
      <c r="C550" s="285">
        <v>0</v>
      </c>
    </row>
    <row r="551" spans="1:3" ht="14.25">
      <c r="A551" s="286">
        <v>2070106</v>
      </c>
      <c r="B551" s="286" t="s">
        <v>439</v>
      </c>
      <c r="C551" s="285">
        <v>0</v>
      </c>
    </row>
    <row r="552" spans="1:3" ht="14.25">
      <c r="A552" s="286">
        <v>2070107</v>
      </c>
      <c r="B552" s="286" t="s">
        <v>440</v>
      </c>
      <c r="C552" s="285">
        <v>1</v>
      </c>
    </row>
    <row r="553" spans="1:3" ht="14.25">
      <c r="A553" s="286">
        <v>2070108</v>
      </c>
      <c r="B553" s="286" t="s">
        <v>441</v>
      </c>
      <c r="C553" s="285">
        <v>0</v>
      </c>
    </row>
    <row r="554" spans="1:3" ht="14.25">
      <c r="A554" s="286">
        <v>2070109</v>
      </c>
      <c r="B554" s="286" t="s">
        <v>442</v>
      </c>
      <c r="C554" s="285">
        <v>0</v>
      </c>
    </row>
    <row r="555" spans="1:3" ht="14.25">
      <c r="A555" s="286">
        <v>2070110</v>
      </c>
      <c r="B555" s="286" t="s">
        <v>443</v>
      </c>
      <c r="C555" s="285">
        <v>0</v>
      </c>
    </row>
    <row r="556" spans="1:3" ht="14.25">
      <c r="A556" s="286">
        <v>2070111</v>
      </c>
      <c r="B556" s="286" t="s">
        <v>444</v>
      </c>
      <c r="C556" s="285">
        <v>0</v>
      </c>
    </row>
    <row r="557" spans="1:3" ht="14.25">
      <c r="A557" s="286">
        <v>2070112</v>
      </c>
      <c r="B557" s="286" t="s">
        <v>445</v>
      </c>
      <c r="C557" s="285">
        <v>0</v>
      </c>
    </row>
    <row r="558" spans="1:3" ht="14.25">
      <c r="A558" s="286">
        <v>2070199</v>
      </c>
      <c r="B558" s="286" t="s">
        <v>446</v>
      </c>
      <c r="C558" s="285">
        <v>227</v>
      </c>
    </row>
    <row r="559" spans="1:3" ht="14.25">
      <c r="A559" s="286">
        <v>20702</v>
      </c>
      <c r="B559" s="284" t="s">
        <v>447</v>
      </c>
      <c r="C559" s="285">
        <f>SUM(C560:C566)</f>
        <v>5</v>
      </c>
    </row>
    <row r="560" spans="1:3" ht="14.25">
      <c r="A560" s="286">
        <v>2070201</v>
      </c>
      <c r="B560" s="286" t="s">
        <v>66</v>
      </c>
      <c r="C560" s="285">
        <v>0</v>
      </c>
    </row>
    <row r="561" spans="1:3" ht="14.25">
      <c r="A561" s="286">
        <v>2070202</v>
      </c>
      <c r="B561" s="286" t="s">
        <v>67</v>
      </c>
      <c r="C561" s="285">
        <v>4</v>
      </c>
    </row>
    <row r="562" spans="1:3" ht="14.25">
      <c r="A562" s="286">
        <v>2070203</v>
      </c>
      <c r="B562" s="286" t="s">
        <v>68</v>
      </c>
      <c r="C562" s="285">
        <v>0</v>
      </c>
    </row>
    <row r="563" spans="1:3" ht="14.25">
      <c r="A563" s="286">
        <v>2070204</v>
      </c>
      <c r="B563" s="286" t="s">
        <v>448</v>
      </c>
      <c r="C563" s="285">
        <v>1</v>
      </c>
    </row>
    <row r="564" spans="1:3" ht="14.25">
      <c r="A564" s="286">
        <v>2070205</v>
      </c>
      <c r="B564" s="286" t="s">
        <v>449</v>
      </c>
      <c r="C564" s="285">
        <v>0</v>
      </c>
    </row>
    <row r="565" spans="1:3" ht="14.25">
      <c r="A565" s="286">
        <v>2070206</v>
      </c>
      <c r="B565" s="286" t="s">
        <v>450</v>
      </c>
      <c r="C565" s="285">
        <v>0</v>
      </c>
    </row>
    <row r="566" spans="1:3" ht="14.25">
      <c r="A566" s="286">
        <v>2070299</v>
      </c>
      <c r="B566" s="286" t="s">
        <v>451</v>
      </c>
      <c r="C566" s="285">
        <v>0</v>
      </c>
    </row>
    <row r="567" spans="1:3" ht="14.25">
      <c r="A567" s="286">
        <v>20703</v>
      </c>
      <c r="B567" s="284" t="s">
        <v>452</v>
      </c>
      <c r="C567" s="285">
        <f>SUM(C568:C577)</f>
        <v>8</v>
      </c>
    </row>
    <row r="568" spans="1:3" ht="14.25">
      <c r="A568" s="286">
        <v>2070301</v>
      </c>
      <c r="B568" s="286" t="s">
        <v>66</v>
      </c>
      <c r="C568" s="285">
        <v>8</v>
      </c>
    </row>
    <row r="569" spans="1:3" ht="14.25">
      <c r="A569" s="286">
        <v>2070302</v>
      </c>
      <c r="B569" s="286" t="s">
        <v>67</v>
      </c>
      <c r="C569" s="285">
        <v>0</v>
      </c>
    </row>
    <row r="570" spans="1:3" ht="14.25">
      <c r="A570" s="286">
        <v>2070303</v>
      </c>
      <c r="B570" s="286" t="s">
        <v>68</v>
      </c>
      <c r="C570" s="285">
        <v>0</v>
      </c>
    </row>
    <row r="571" spans="1:3" ht="14.25">
      <c r="A571" s="286">
        <v>2070304</v>
      </c>
      <c r="B571" s="286" t="s">
        <v>453</v>
      </c>
      <c r="C571" s="285">
        <v>0</v>
      </c>
    </row>
    <row r="572" spans="1:3" ht="14.25">
      <c r="A572" s="286">
        <v>2070305</v>
      </c>
      <c r="B572" s="286" t="s">
        <v>454</v>
      </c>
      <c r="C572" s="285">
        <v>0</v>
      </c>
    </row>
    <row r="573" spans="1:3" ht="14.25">
      <c r="A573" s="286">
        <v>2070306</v>
      </c>
      <c r="B573" s="286" t="s">
        <v>455</v>
      </c>
      <c r="C573" s="285">
        <v>0</v>
      </c>
    </row>
    <row r="574" spans="1:3" ht="14.25">
      <c r="A574" s="286">
        <v>2070307</v>
      </c>
      <c r="B574" s="286" t="s">
        <v>456</v>
      </c>
      <c r="C574" s="285">
        <v>0</v>
      </c>
    </row>
    <row r="575" spans="1:3" ht="14.25">
      <c r="A575" s="286">
        <v>2070308</v>
      </c>
      <c r="B575" s="286" t="s">
        <v>457</v>
      </c>
      <c r="C575" s="285">
        <v>0</v>
      </c>
    </row>
    <row r="576" spans="1:3" ht="14.25">
      <c r="A576" s="286">
        <v>2070309</v>
      </c>
      <c r="B576" s="286" t="s">
        <v>458</v>
      </c>
      <c r="C576" s="285">
        <v>0</v>
      </c>
    </row>
    <row r="577" spans="1:3" ht="14.25">
      <c r="A577" s="286">
        <v>2070399</v>
      </c>
      <c r="B577" s="286" t="s">
        <v>459</v>
      </c>
      <c r="C577" s="285">
        <v>0</v>
      </c>
    </row>
    <row r="578" spans="1:3" ht="14.25">
      <c r="A578" s="286">
        <v>20704</v>
      </c>
      <c r="B578" s="284" t="s">
        <v>460</v>
      </c>
      <c r="C578" s="285">
        <f>SUM(C579:C588)</f>
        <v>0</v>
      </c>
    </row>
    <row r="579" spans="1:3" ht="14.25">
      <c r="A579" s="286">
        <v>2070401</v>
      </c>
      <c r="B579" s="286" t="s">
        <v>66</v>
      </c>
      <c r="C579" s="285">
        <v>0</v>
      </c>
    </row>
    <row r="580" spans="1:3" ht="14.25">
      <c r="A580" s="286">
        <v>2070402</v>
      </c>
      <c r="B580" s="286" t="s">
        <v>67</v>
      </c>
      <c r="C580" s="285">
        <v>0</v>
      </c>
    </row>
    <row r="581" spans="1:3" ht="14.25">
      <c r="A581" s="286">
        <v>2070403</v>
      </c>
      <c r="B581" s="286" t="s">
        <v>68</v>
      </c>
      <c r="C581" s="285">
        <v>0</v>
      </c>
    </row>
    <row r="582" spans="1:3" ht="14.25">
      <c r="A582" s="286">
        <v>2070404</v>
      </c>
      <c r="B582" s="286" t="s">
        <v>461</v>
      </c>
      <c r="C582" s="285">
        <v>0</v>
      </c>
    </row>
    <row r="583" spans="1:3" ht="14.25">
      <c r="A583" s="286">
        <v>2070405</v>
      </c>
      <c r="B583" s="286" t="s">
        <v>462</v>
      </c>
      <c r="C583" s="285">
        <v>0</v>
      </c>
    </row>
    <row r="584" spans="1:3" ht="14.25">
      <c r="A584" s="286">
        <v>2070406</v>
      </c>
      <c r="B584" s="286" t="s">
        <v>463</v>
      </c>
      <c r="C584" s="285">
        <v>0</v>
      </c>
    </row>
    <row r="585" spans="1:3" ht="14.25">
      <c r="A585" s="286">
        <v>2070407</v>
      </c>
      <c r="B585" s="286" t="s">
        <v>464</v>
      </c>
      <c r="C585" s="285">
        <v>0</v>
      </c>
    </row>
    <row r="586" spans="1:3" ht="14.25">
      <c r="A586" s="286">
        <v>2070408</v>
      </c>
      <c r="B586" s="286" t="s">
        <v>465</v>
      </c>
      <c r="C586" s="285">
        <v>0</v>
      </c>
    </row>
    <row r="587" spans="1:3" ht="14.25">
      <c r="A587" s="286">
        <v>2070409</v>
      </c>
      <c r="B587" s="286" t="s">
        <v>466</v>
      </c>
      <c r="C587" s="285">
        <v>0</v>
      </c>
    </row>
    <row r="588" spans="1:3" ht="14.25">
      <c r="A588" s="286">
        <v>2070499</v>
      </c>
      <c r="B588" s="286" t="s">
        <v>467</v>
      </c>
      <c r="C588" s="285">
        <v>0</v>
      </c>
    </row>
    <row r="589" spans="1:3" ht="14.25">
      <c r="A589" s="286">
        <v>20799</v>
      </c>
      <c r="B589" s="284" t="s">
        <v>468</v>
      </c>
      <c r="C589" s="285">
        <f>SUM(C590:C592)</f>
        <v>0</v>
      </c>
    </row>
    <row r="590" spans="1:3" ht="14.25">
      <c r="A590" s="286">
        <v>2079902</v>
      </c>
      <c r="B590" s="286" t="s">
        <v>469</v>
      </c>
      <c r="C590" s="285">
        <v>0</v>
      </c>
    </row>
    <row r="591" spans="1:3" ht="14.25">
      <c r="A591" s="286">
        <v>2079903</v>
      </c>
      <c r="B591" s="286" t="s">
        <v>470</v>
      </c>
      <c r="C591" s="285">
        <v>0</v>
      </c>
    </row>
    <row r="592" spans="1:3" ht="14.25">
      <c r="A592" s="286">
        <v>2079999</v>
      </c>
      <c r="B592" s="286" t="s">
        <v>471</v>
      </c>
      <c r="C592" s="285">
        <v>0</v>
      </c>
    </row>
    <row r="593" spans="1:3" ht="14.25">
      <c r="A593" s="286">
        <v>208</v>
      </c>
      <c r="B593" s="284" t="s">
        <v>44</v>
      </c>
      <c r="C593" s="285">
        <f>SUM(C594,C608,C619,C621,C630,C634,C644,C652,C658,C665,C674,C679,C684,C687,C690,C693,C696,C699,C703,C708)</f>
        <v>8318</v>
      </c>
    </row>
    <row r="594" spans="1:3" ht="14.25">
      <c r="A594" s="286">
        <v>20801</v>
      </c>
      <c r="B594" s="284" t="s">
        <v>472</v>
      </c>
      <c r="C594" s="285">
        <f>SUM(C595:C607)</f>
        <v>658</v>
      </c>
    </row>
    <row r="595" spans="1:3" ht="14.25">
      <c r="A595" s="286">
        <v>2080101</v>
      </c>
      <c r="B595" s="286" t="s">
        <v>66</v>
      </c>
      <c r="C595" s="285">
        <v>0</v>
      </c>
    </row>
    <row r="596" spans="1:3" ht="14.25">
      <c r="A596" s="286">
        <v>2080102</v>
      </c>
      <c r="B596" s="286" t="s">
        <v>67</v>
      </c>
      <c r="C596" s="285">
        <v>606</v>
      </c>
    </row>
    <row r="597" spans="1:3" ht="14.25">
      <c r="A597" s="286">
        <v>2080103</v>
      </c>
      <c r="B597" s="286" t="s">
        <v>68</v>
      </c>
      <c r="C597" s="285">
        <v>0</v>
      </c>
    </row>
    <row r="598" spans="1:3" ht="14.25">
      <c r="A598" s="286">
        <v>2080104</v>
      </c>
      <c r="B598" s="286" t="s">
        <v>473</v>
      </c>
      <c r="C598" s="285">
        <v>0</v>
      </c>
    </row>
    <row r="599" spans="1:3" ht="14.25">
      <c r="A599" s="286">
        <v>2080105</v>
      </c>
      <c r="B599" s="286" t="s">
        <v>474</v>
      </c>
      <c r="C599" s="285">
        <v>0</v>
      </c>
    </row>
    <row r="600" spans="1:3" ht="14.25">
      <c r="A600" s="286">
        <v>2080106</v>
      </c>
      <c r="B600" s="286" t="s">
        <v>475</v>
      </c>
      <c r="C600" s="285">
        <v>0</v>
      </c>
    </row>
    <row r="601" spans="1:3" ht="14.25">
      <c r="A601" s="286">
        <v>2080107</v>
      </c>
      <c r="B601" s="286" t="s">
        <v>476</v>
      </c>
      <c r="C601" s="285">
        <v>0</v>
      </c>
    </row>
    <row r="602" spans="1:3" ht="14.25">
      <c r="A602" s="286">
        <v>2080108</v>
      </c>
      <c r="B602" s="286" t="s">
        <v>109</v>
      </c>
      <c r="C602" s="285">
        <v>0</v>
      </c>
    </row>
    <row r="603" spans="1:3" ht="14.25">
      <c r="A603" s="286">
        <v>2080109</v>
      </c>
      <c r="B603" s="286" t="s">
        <v>477</v>
      </c>
      <c r="C603" s="285">
        <v>31</v>
      </c>
    </row>
    <row r="604" spans="1:3" ht="14.25">
      <c r="A604" s="286">
        <v>2080110</v>
      </c>
      <c r="B604" s="286" t="s">
        <v>478</v>
      </c>
      <c r="C604" s="285">
        <v>0</v>
      </c>
    </row>
    <row r="605" spans="1:3" ht="14.25">
      <c r="A605" s="286">
        <v>2080111</v>
      </c>
      <c r="B605" s="286" t="s">
        <v>479</v>
      </c>
      <c r="C605" s="285">
        <v>0</v>
      </c>
    </row>
    <row r="606" spans="1:3" ht="14.25">
      <c r="A606" s="286">
        <v>2080112</v>
      </c>
      <c r="B606" s="286" t="s">
        <v>480</v>
      </c>
      <c r="C606" s="285">
        <v>12</v>
      </c>
    </row>
    <row r="607" spans="1:3" ht="14.25">
      <c r="A607" s="286">
        <v>2080199</v>
      </c>
      <c r="B607" s="286" t="s">
        <v>481</v>
      </c>
      <c r="C607" s="285">
        <v>9</v>
      </c>
    </row>
    <row r="608" spans="1:3" ht="14.25">
      <c r="A608" s="286">
        <v>20802</v>
      </c>
      <c r="B608" s="284" t="s">
        <v>482</v>
      </c>
      <c r="C608" s="285">
        <f>SUM(C609:C618)</f>
        <v>1177</v>
      </c>
    </row>
    <row r="609" spans="1:3" ht="14.25">
      <c r="A609" s="286">
        <v>2080201</v>
      </c>
      <c r="B609" s="286" t="s">
        <v>66</v>
      </c>
      <c r="C609" s="285">
        <v>688</v>
      </c>
    </row>
    <row r="610" spans="1:3" ht="14.25">
      <c r="A610" s="286">
        <v>2080202</v>
      </c>
      <c r="B610" s="286" t="s">
        <v>67</v>
      </c>
      <c r="C610" s="285">
        <v>13</v>
      </c>
    </row>
    <row r="611" spans="1:3" ht="14.25">
      <c r="A611" s="286">
        <v>2080203</v>
      </c>
      <c r="B611" s="286" t="s">
        <v>68</v>
      </c>
      <c r="C611" s="285">
        <v>0</v>
      </c>
    </row>
    <row r="612" spans="1:3" ht="14.25">
      <c r="A612" s="286">
        <v>2080204</v>
      </c>
      <c r="B612" s="286" t="s">
        <v>483</v>
      </c>
      <c r="C612" s="285">
        <v>13</v>
      </c>
    </row>
    <row r="613" spans="1:3" ht="14.25">
      <c r="A613" s="286">
        <v>2080205</v>
      </c>
      <c r="B613" s="286" t="s">
        <v>484</v>
      </c>
      <c r="C613" s="285">
        <v>46</v>
      </c>
    </row>
    <row r="614" spans="1:3" ht="14.25">
      <c r="A614" s="286">
        <v>2080206</v>
      </c>
      <c r="B614" s="286" t="s">
        <v>485</v>
      </c>
      <c r="C614" s="285">
        <v>0</v>
      </c>
    </row>
    <row r="615" spans="1:3" ht="14.25">
      <c r="A615" s="286">
        <v>2080207</v>
      </c>
      <c r="B615" s="286" t="s">
        <v>486</v>
      </c>
      <c r="C615" s="285">
        <v>111</v>
      </c>
    </row>
    <row r="616" spans="1:3" ht="14.25">
      <c r="A616" s="286">
        <v>2080208</v>
      </c>
      <c r="B616" s="286" t="s">
        <v>487</v>
      </c>
      <c r="C616" s="285">
        <v>150</v>
      </c>
    </row>
    <row r="617" spans="1:3" ht="14.25">
      <c r="A617" s="286">
        <v>2080209</v>
      </c>
      <c r="B617" s="286" t="s">
        <v>488</v>
      </c>
      <c r="C617" s="285">
        <v>0</v>
      </c>
    </row>
    <row r="618" spans="1:3" ht="14.25">
      <c r="A618" s="286">
        <v>2080299</v>
      </c>
      <c r="B618" s="286" t="s">
        <v>489</v>
      </c>
      <c r="C618" s="285">
        <v>156</v>
      </c>
    </row>
    <row r="619" spans="1:3" ht="14.25">
      <c r="A619" s="286">
        <v>20804</v>
      </c>
      <c r="B619" s="284" t="s">
        <v>490</v>
      </c>
      <c r="C619" s="285">
        <f>C620</f>
        <v>0</v>
      </c>
    </row>
    <row r="620" spans="1:3" ht="14.25">
      <c r="A620" s="286">
        <v>2080402</v>
      </c>
      <c r="B620" s="286" t="s">
        <v>491</v>
      </c>
      <c r="C620" s="285">
        <v>0</v>
      </c>
    </row>
    <row r="621" spans="1:3" ht="14.25">
      <c r="A621" s="286">
        <v>20805</v>
      </c>
      <c r="B621" s="284" t="s">
        <v>492</v>
      </c>
      <c r="C621" s="285">
        <f>SUM(C622:C629)</f>
        <v>2295</v>
      </c>
    </row>
    <row r="622" spans="1:3" ht="14.25">
      <c r="A622" s="286">
        <v>2080501</v>
      </c>
      <c r="B622" s="286" t="s">
        <v>493</v>
      </c>
      <c r="C622" s="285">
        <v>356</v>
      </c>
    </row>
    <row r="623" spans="1:3" ht="14.25">
      <c r="A623" s="286">
        <v>2080502</v>
      </c>
      <c r="B623" s="286" t="s">
        <v>494</v>
      </c>
      <c r="C623" s="285">
        <v>0</v>
      </c>
    </row>
    <row r="624" spans="1:3" ht="14.25">
      <c r="A624" s="286">
        <v>2080503</v>
      </c>
      <c r="B624" s="286" t="s">
        <v>495</v>
      </c>
      <c r="C624" s="285">
        <v>3</v>
      </c>
    </row>
    <row r="625" spans="1:3" ht="14.25">
      <c r="A625" s="286">
        <v>2080504</v>
      </c>
      <c r="B625" s="286" t="s">
        <v>496</v>
      </c>
      <c r="C625" s="285">
        <v>22</v>
      </c>
    </row>
    <row r="626" spans="1:3" ht="14.25">
      <c r="A626" s="286">
        <v>2080505</v>
      </c>
      <c r="B626" s="286" t="s">
        <v>497</v>
      </c>
      <c r="C626" s="285">
        <v>891</v>
      </c>
    </row>
    <row r="627" spans="1:3" ht="14.25">
      <c r="A627" s="286">
        <v>2080506</v>
      </c>
      <c r="B627" s="286" t="s">
        <v>498</v>
      </c>
      <c r="C627" s="285">
        <v>39</v>
      </c>
    </row>
    <row r="628" spans="1:3" ht="14.25">
      <c r="A628" s="286">
        <v>2080507</v>
      </c>
      <c r="B628" s="286" t="s">
        <v>499</v>
      </c>
      <c r="C628" s="285">
        <v>794</v>
      </c>
    </row>
    <row r="629" spans="1:3" ht="14.25">
      <c r="A629" s="286">
        <v>2080599</v>
      </c>
      <c r="B629" s="286" t="s">
        <v>500</v>
      </c>
      <c r="C629" s="285">
        <v>190</v>
      </c>
    </row>
    <row r="630" spans="1:3" ht="14.25">
      <c r="A630" s="286">
        <v>20806</v>
      </c>
      <c r="B630" s="284" t="s">
        <v>501</v>
      </c>
      <c r="C630" s="285">
        <f>SUM(C631:C633)</f>
        <v>0</v>
      </c>
    </row>
    <row r="631" spans="1:3" ht="14.25">
      <c r="A631" s="286">
        <v>2080601</v>
      </c>
      <c r="B631" s="286" t="s">
        <v>502</v>
      </c>
      <c r="C631" s="285">
        <v>0</v>
      </c>
    </row>
    <row r="632" spans="1:3" ht="14.25">
      <c r="A632" s="286">
        <v>2080602</v>
      </c>
      <c r="B632" s="286" t="s">
        <v>503</v>
      </c>
      <c r="C632" s="285">
        <v>0</v>
      </c>
    </row>
    <row r="633" spans="1:3" ht="14.25">
      <c r="A633" s="286">
        <v>2080699</v>
      </c>
      <c r="B633" s="286" t="s">
        <v>504</v>
      </c>
      <c r="C633" s="285">
        <v>0</v>
      </c>
    </row>
    <row r="634" spans="1:3" ht="14.25">
      <c r="A634" s="286">
        <v>20807</v>
      </c>
      <c r="B634" s="284" t="s">
        <v>505</v>
      </c>
      <c r="C634" s="285">
        <f>SUM(C635:C643)</f>
        <v>5</v>
      </c>
    </row>
    <row r="635" spans="1:3" ht="14.25">
      <c r="A635" s="286">
        <v>2080701</v>
      </c>
      <c r="B635" s="286" t="s">
        <v>506</v>
      </c>
      <c r="C635" s="285">
        <v>0</v>
      </c>
    </row>
    <row r="636" spans="1:3" ht="14.25">
      <c r="A636" s="286">
        <v>2080702</v>
      </c>
      <c r="B636" s="286" t="s">
        <v>507</v>
      </c>
      <c r="C636" s="285">
        <v>0</v>
      </c>
    </row>
    <row r="637" spans="1:3" ht="14.25">
      <c r="A637" s="286">
        <v>2080704</v>
      </c>
      <c r="B637" s="286" t="s">
        <v>508</v>
      </c>
      <c r="C637" s="285">
        <v>0</v>
      </c>
    </row>
    <row r="638" spans="1:3" ht="14.25">
      <c r="A638" s="286">
        <v>2080705</v>
      </c>
      <c r="B638" s="286" t="s">
        <v>509</v>
      </c>
      <c r="C638" s="285">
        <v>0</v>
      </c>
    </row>
    <row r="639" spans="1:3" ht="14.25">
      <c r="A639" s="286">
        <v>2080709</v>
      </c>
      <c r="B639" s="286" t="s">
        <v>510</v>
      </c>
      <c r="C639" s="285">
        <v>0</v>
      </c>
    </row>
    <row r="640" spans="1:3" ht="14.25">
      <c r="A640" s="286">
        <v>2080711</v>
      </c>
      <c r="B640" s="286" t="s">
        <v>511</v>
      </c>
      <c r="C640" s="285">
        <v>0</v>
      </c>
    </row>
    <row r="641" spans="1:3" ht="14.25">
      <c r="A641" s="286">
        <v>2080712</v>
      </c>
      <c r="B641" s="286" t="s">
        <v>512</v>
      </c>
      <c r="C641" s="285">
        <v>0</v>
      </c>
    </row>
    <row r="642" spans="1:3" ht="14.25">
      <c r="A642" s="286">
        <v>2080713</v>
      </c>
      <c r="B642" s="286" t="s">
        <v>513</v>
      </c>
      <c r="C642" s="285">
        <v>0</v>
      </c>
    </row>
    <row r="643" spans="1:3" ht="14.25">
      <c r="A643" s="286">
        <v>2080799</v>
      </c>
      <c r="B643" s="286" t="s">
        <v>514</v>
      </c>
      <c r="C643" s="285">
        <v>5</v>
      </c>
    </row>
    <row r="644" spans="1:3" ht="14.25">
      <c r="A644" s="286">
        <v>20808</v>
      </c>
      <c r="B644" s="284" t="s">
        <v>515</v>
      </c>
      <c r="C644" s="285">
        <f>SUM(C645:C651)</f>
        <v>766</v>
      </c>
    </row>
    <row r="645" spans="1:3" ht="14.25">
      <c r="A645" s="286">
        <v>2080801</v>
      </c>
      <c r="B645" s="286" t="s">
        <v>516</v>
      </c>
      <c r="C645" s="285">
        <v>43</v>
      </c>
    </row>
    <row r="646" spans="1:3" ht="14.25">
      <c r="A646" s="286">
        <v>2080802</v>
      </c>
      <c r="B646" s="286" t="s">
        <v>517</v>
      </c>
      <c r="C646" s="285">
        <v>0</v>
      </c>
    </row>
    <row r="647" spans="1:3" ht="14.25">
      <c r="A647" s="286">
        <v>2080803</v>
      </c>
      <c r="B647" s="286" t="s">
        <v>518</v>
      </c>
      <c r="C647" s="285">
        <v>0</v>
      </c>
    </row>
    <row r="648" spans="1:3" ht="14.25">
      <c r="A648" s="286">
        <v>2080804</v>
      </c>
      <c r="B648" s="286" t="s">
        <v>519</v>
      </c>
      <c r="C648" s="285">
        <v>0</v>
      </c>
    </row>
    <row r="649" spans="1:3" ht="14.25">
      <c r="A649" s="286">
        <v>2080805</v>
      </c>
      <c r="B649" s="286" t="s">
        <v>520</v>
      </c>
      <c r="C649" s="285">
        <v>142</v>
      </c>
    </row>
    <row r="650" spans="1:3" ht="14.25">
      <c r="A650" s="286">
        <v>2080806</v>
      </c>
      <c r="B650" s="286" t="s">
        <v>521</v>
      </c>
      <c r="C650" s="285">
        <v>0</v>
      </c>
    </row>
    <row r="651" spans="1:3" ht="14.25">
      <c r="A651" s="286">
        <v>2080899</v>
      </c>
      <c r="B651" s="286" t="s">
        <v>522</v>
      </c>
      <c r="C651" s="285">
        <v>581</v>
      </c>
    </row>
    <row r="652" spans="1:3" ht="14.25">
      <c r="A652" s="286">
        <v>20809</v>
      </c>
      <c r="B652" s="284" t="s">
        <v>523</v>
      </c>
      <c r="C652" s="285">
        <f>SUM(C653:C657)</f>
        <v>309</v>
      </c>
    </row>
    <row r="653" spans="1:3" ht="14.25">
      <c r="A653" s="286">
        <v>2080901</v>
      </c>
      <c r="B653" s="286" t="s">
        <v>524</v>
      </c>
      <c r="C653" s="285">
        <v>112</v>
      </c>
    </row>
    <row r="654" spans="1:3" ht="14.25">
      <c r="A654" s="286">
        <v>2080902</v>
      </c>
      <c r="B654" s="286" t="s">
        <v>525</v>
      </c>
      <c r="C654" s="285">
        <v>71</v>
      </c>
    </row>
    <row r="655" spans="1:3" ht="14.25">
      <c r="A655" s="286">
        <v>2080903</v>
      </c>
      <c r="B655" s="286" t="s">
        <v>526</v>
      </c>
      <c r="C655" s="285">
        <v>0</v>
      </c>
    </row>
    <row r="656" spans="1:3" ht="14.25">
      <c r="A656" s="286">
        <v>2080904</v>
      </c>
      <c r="B656" s="286" t="s">
        <v>527</v>
      </c>
      <c r="C656" s="285">
        <v>0</v>
      </c>
    </row>
    <row r="657" spans="1:3" ht="14.25">
      <c r="A657" s="286">
        <v>2080999</v>
      </c>
      <c r="B657" s="286" t="s">
        <v>528</v>
      </c>
      <c r="C657" s="285">
        <v>126</v>
      </c>
    </row>
    <row r="658" spans="1:3" ht="14.25">
      <c r="A658" s="286">
        <v>20810</v>
      </c>
      <c r="B658" s="284" t="s">
        <v>529</v>
      </c>
      <c r="C658" s="285">
        <f>SUM(C659:C664)</f>
        <v>389</v>
      </c>
    </row>
    <row r="659" spans="1:3" ht="14.25">
      <c r="A659" s="286">
        <v>2081001</v>
      </c>
      <c r="B659" s="286" t="s">
        <v>530</v>
      </c>
      <c r="C659" s="285">
        <v>4</v>
      </c>
    </row>
    <row r="660" spans="1:3" ht="14.25">
      <c r="A660" s="286">
        <v>2081002</v>
      </c>
      <c r="B660" s="286" t="s">
        <v>531</v>
      </c>
      <c r="C660" s="285">
        <v>338</v>
      </c>
    </row>
    <row r="661" spans="1:3" ht="14.25">
      <c r="A661" s="286">
        <v>2081003</v>
      </c>
      <c r="B661" s="286" t="s">
        <v>532</v>
      </c>
      <c r="C661" s="285">
        <v>0</v>
      </c>
    </row>
    <row r="662" spans="1:3" ht="14.25">
      <c r="A662" s="286">
        <v>2081004</v>
      </c>
      <c r="B662" s="286" t="s">
        <v>533</v>
      </c>
      <c r="C662" s="285">
        <v>0</v>
      </c>
    </row>
    <row r="663" spans="1:3" ht="14.25">
      <c r="A663" s="286">
        <v>2081005</v>
      </c>
      <c r="B663" s="286" t="s">
        <v>534</v>
      </c>
      <c r="C663" s="285">
        <v>34</v>
      </c>
    </row>
    <row r="664" spans="1:3" ht="14.25">
      <c r="A664" s="286">
        <v>2081099</v>
      </c>
      <c r="B664" s="286" t="s">
        <v>535</v>
      </c>
      <c r="C664" s="285">
        <v>13</v>
      </c>
    </row>
    <row r="665" spans="1:3" ht="14.25">
      <c r="A665" s="286">
        <v>20811</v>
      </c>
      <c r="B665" s="284" t="s">
        <v>536</v>
      </c>
      <c r="C665" s="285">
        <f>SUM(C666:C673)</f>
        <v>152</v>
      </c>
    </row>
    <row r="666" spans="1:3" ht="14.25">
      <c r="A666" s="286">
        <v>2081101</v>
      </c>
      <c r="B666" s="286" t="s">
        <v>66</v>
      </c>
      <c r="C666" s="285">
        <v>0</v>
      </c>
    </row>
    <row r="667" spans="1:3" ht="14.25">
      <c r="A667" s="286">
        <v>2081102</v>
      </c>
      <c r="B667" s="286" t="s">
        <v>67</v>
      </c>
      <c r="C667" s="285">
        <v>0</v>
      </c>
    </row>
    <row r="668" spans="1:3" ht="14.25">
      <c r="A668" s="286">
        <v>2081103</v>
      </c>
      <c r="B668" s="286" t="s">
        <v>68</v>
      </c>
      <c r="C668" s="285">
        <v>0</v>
      </c>
    </row>
    <row r="669" spans="1:3" ht="14.25">
      <c r="A669" s="286">
        <v>2081104</v>
      </c>
      <c r="B669" s="286" t="s">
        <v>537</v>
      </c>
      <c r="C669" s="285">
        <v>5</v>
      </c>
    </row>
    <row r="670" spans="1:3" ht="14.25">
      <c r="A670" s="286">
        <v>2081105</v>
      </c>
      <c r="B670" s="286" t="s">
        <v>538</v>
      </c>
      <c r="C670" s="285">
        <v>0</v>
      </c>
    </row>
    <row r="671" spans="1:3" ht="14.25">
      <c r="A671" s="286">
        <v>2081106</v>
      </c>
      <c r="B671" s="286" t="s">
        <v>539</v>
      </c>
      <c r="C671" s="285">
        <v>0</v>
      </c>
    </row>
    <row r="672" spans="1:3" ht="14.25">
      <c r="A672" s="286">
        <v>2081107</v>
      </c>
      <c r="B672" s="286" t="s">
        <v>540</v>
      </c>
      <c r="C672" s="285">
        <v>4</v>
      </c>
    </row>
    <row r="673" spans="1:3" ht="14.25">
      <c r="A673" s="286">
        <v>2081199</v>
      </c>
      <c r="B673" s="286" t="s">
        <v>541</v>
      </c>
      <c r="C673" s="285">
        <v>143</v>
      </c>
    </row>
    <row r="674" spans="1:3" ht="14.25">
      <c r="A674" s="286">
        <v>20815</v>
      </c>
      <c r="B674" s="284" t="s">
        <v>542</v>
      </c>
      <c r="C674" s="285">
        <f>SUM(C675:C678)</f>
        <v>75</v>
      </c>
    </row>
    <row r="675" spans="1:3" ht="14.25">
      <c r="A675" s="286">
        <v>2081501</v>
      </c>
      <c r="B675" s="286" t="s">
        <v>543</v>
      </c>
      <c r="C675" s="285">
        <v>0</v>
      </c>
    </row>
    <row r="676" spans="1:3" ht="14.25">
      <c r="A676" s="286">
        <v>2081502</v>
      </c>
      <c r="B676" s="286" t="s">
        <v>544</v>
      </c>
      <c r="C676" s="285">
        <v>0</v>
      </c>
    </row>
    <row r="677" spans="1:3" ht="14.25">
      <c r="A677" s="286">
        <v>2081503</v>
      </c>
      <c r="B677" s="286" t="s">
        <v>545</v>
      </c>
      <c r="C677" s="285">
        <v>0</v>
      </c>
    </row>
    <row r="678" spans="1:3" ht="14.25">
      <c r="A678" s="286">
        <v>2081599</v>
      </c>
      <c r="B678" s="286" t="s">
        <v>546</v>
      </c>
      <c r="C678" s="285">
        <v>75</v>
      </c>
    </row>
    <row r="679" spans="1:3" ht="14.25">
      <c r="A679" s="286">
        <v>20816</v>
      </c>
      <c r="B679" s="284" t="s">
        <v>547</v>
      </c>
      <c r="C679" s="285">
        <f>SUM(C680:C683)</f>
        <v>0</v>
      </c>
    </row>
    <row r="680" spans="1:3" ht="14.25">
      <c r="A680" s="286">
        <v>2081601</v>
      </c>
      <c r="B680" s="286" t="s">
        <v>66</v>
      </c>
      <c r="C680" s="285">
        <v>0</v>
      </c>
    </row>
    <row r="681" spans="1:3" ht="14.25">
      <c r="A681" s="286">
        <v>2081602</v>
      </c>
      <c r="B681" s="286" t="s">
        <v>67</v>
      </c>
      <c r="C681" s="285">
        <v>0</v>
      </c>
    </row>
    <row r="682" spans="1:3" ht="14.25">
      <c r="A682" s="286">
        <v>2081603</v>
      </c>
      <c r="B682" s="286" t="s">
        <v>68</v>
      </c>
      <c r="C682" s="285">
        <v>0</v>
      </c>
    </row>
    <row r="683" spans="1:3" ht="14.25">
      <c r="A683" s="286">
        <v>2081699</v>
      </c>
      <c r="B683" s="286" t="s">
        <v>548</v>
      </c>
      <c r="C683" s="285">
        <v>0</v>
      </c>
    </row>
    <row r="684" spans="1:3" ht="14.25">
      <c r="A684" s="286">
        <v>20819</v>
      </c>
      <c r="B684" s="284" t="s">
        <v>549</v>
      </c>
      <c r="C684" s="285">
        <f>SUM(C685:C686)</f>
        <v>270</v>
      </c>
    </row>
    <row r="685" spans="1:3" ht="14.25">
      <c r="A685" s="286">
        <v>2081901</v>
      </c>
      <c r="B685" s="286" t="s">
        <v>550</v>
      </c>
      <c r="C685" s="285">
        <v>21</v>
      </c>
    </row>
    <row r="686" spans="1:3" ht="14.25">
      <c r="A686" s="286">
        <v>2081902</v>
      </c>
      <c r="B686" s="286" t="s">
        <v>551</v>
      </c>
      <c r="C686" s="285">
        <v>249</v>
      </c>
    </row>
    <row r="687" spans="1:3" ht="14.25">
      <c r="A687" s="286">
        <v>20820</v>
      </c>
      <c r="B687" s="284" t="s">
        <v>552</v>
      </c>
      <c r="C687" s="285">
        <f>SUM(C688:C689)</f>
        <v>0</v>
      </c>
    </row>
    <row r="688" spans="1:3" ht="14.25">
      <c r="A688" s="286">
        <v>2082001</v>
      </c>
      <c r="B688" s="286" t="s">
        <v>553</v>
      </c>
      <c r="C688" s="285">
        <v>0</v>
      </c>
    </row>
    <row r="689" spans="1:3" ht="14.25">
      <c r="A689" s="286">
        <v>2082002</v>
      </c>
      <c r="B689" s="286" t="s">
        <v>554</v>
      </c>
      <c r="C689" s="285">
        <v>0</v>
      </c>
    </row>
    <row r="690" spans="1:3" ht="14.25">
      <c r="A690" s="286">
        <v>20821</v>
      </c>
      <c r="B690" s="284" t="s">
        <v>555</v>
      </c>
      <c r="C690" s="285">
        <f>SUM(C691:C692)</f>
        <v>140</v>
      </c>
    </row>
    <row r="691" spans="1:3" ht="14.25">
      <c r="A691" s="286">
        <v>2082101</v>
      </c>
      <c r="B691" s="286" t="s">
        <v>556</v>
      </c>
      <c r="C691" s="285">
        <v>0</v>
      </c>
    </row>
    <row r="692" spans="1:3" ht="14.25">
      <c r="A692" s="286">
        <v>2082102</v>
      </c>
      <c r="B692" s="286" t="s">
        <v>557</v>
      </c>
      <c r="C692" s="285">
        <v>140</v>
      </c>
    </row>
    <row r="693" spans="1:3" ht="14.25">
      <c r="A693" s="286">
        <v>20824</v>
      </c>
      <c r="B693" s="284" t="s">
        <v>558</v>
      </c>
      <c r="C693" s="285">
        <f>SUM(C694:C695)</f>
        <v>0</v>
      </c>
    </row>
    <row r="694" spans="1:3" ht="14.25">
      <c r="A694" s="286">
        <v>2082401</v>
      </c>
      <c r="B694" s="286" t="s">
        <v>559</v>
      </c>
      <c r="C694" s="285">
        <v>0</v>
      </c>
    </row>
    <row r="695" spans="1:3" ht="14.25">
      <c r="A695" s="286">
        <v>2082402</v>
      </c>
      <c r="B695" s="286" t="s">
        <v>560</v>
      </c>
      <c r="C695" s="285">
        <v>0</v>
      </c>
    </row>
    <row r="696" spans="1:3" ht="14.25">
      <c r="A696" s="286">
        <v>20825</v>
      </c>
      <c r="B696" s="284" t="s">
        <v>561</v>
      </c>
      <c r="C696" s="285">
        <f>SUM(C697:C698)</f>
        <v>67</v>
      </c>
    </row>
    <row r="697" spans="1:3" ht="14.25">
      <c r="A697" s="286">
        <v>2082501</v>
      </c>
      <c r="B697" s="286" t="s">
        <v>562</v>
      </c>
      <c r="C697" s="285">
        <v>0</v>
      </c>
    </row>
    <row r="698" spans="1:3" ht="14.25">
      <c r="A698" s="286">
        <v>2082502</v>
      </c>
      <c r="B698" s="286" t="s">
        <v>563</v>
      </c>
      <c r="C698" s="285">
        <v>67</v>
      </c>
    </row>
    <row r="699" spans="1:3" ht="14.25">
      <c r="A699" s="286">
        <v>20826</v>
      </c>
      <c r="B699" s="284" t="s">
        <v>564</v>
      </c>
      <c r="C699" s="285">
        <f>SUM(C700:C702)</f>
        <v>1575</v>
      </c>
    </row>
    <row r="700" spans="1:3" ht="14.25">
      <c r="A700" s="286">
        <v>2082601</v>
      </c>
      <c r="B700" s="286" t="s">
        <v>565</v>
      </c>
      <c r="C700" s="285">
        <v>0</v>
      </c>
    </row>
    <row r="701" spans="1:3" ht="14.25">
      <c r="A701" s="286">
        <v>2082602</v>
      </c>
      <c r="B701" s="286" t="s">
        <v>566</v>
      </c>
      <c r="C701" s="285">
        <v>499</v>
      </c>
    </row>
    <row r="702" spans="1:3" ht="14.25">
      <c r="A702" s="286">
        <v>2082699</v>
      </c>
      <c r="B702" s="286" t="s">
        <v>567</v>
      </c>
      <c r="C702" s="285">
        <v>1076</v>
      </c>
    </row>
    <row r="703" spans="1:3" ht="14.25">
      <c r="A703" s="286">
        <v>20827</v>
      </c>
      <c r="B703" s="284" t="s">
        <v>568</v>
      </c>
      <c r="C703" s="285">
        <f>SUM(C704:C707)</f>
        <v>0</v>
      </c>
    </row>
    <row r="704" spans="1:3" ht="14.25">
      <c r="A704" s="286">
        <v>2082701</v>
      </c>
      <c r="B704" s="286" t="s">
        <v>569</v>
      </c>
      <c r="C704" s="285">
        <v>0</v>
      </c>
    </row>
    <row r="705" spans="1:3" ht="14.25">
      <c r="A705" s="286">
        <v>2082702</v>
      </c>
      <c r="B705" s="286" t="s">
        <v>570</v>
      </c>
      <c r="C705" s="285">
        <v>0</v>
      </c>
    </row>
    <row r="706" spans="1:3" ht="14.25">
      <c r="A706" s="286">
        <v>2082703</v>
      </c>
      <c r="B706" s="286" t="s">
        <v>571</v>
      </c>
      <c r="C706" s="285">
        <v>0</v>
      </c>
    </row>
    <row r="707" spans="1:3" ht="14.25">
      <c r="A707" s="286">
        <v>2082799</v>
      </c>
      <c r="B707" s="286" t="s">
        <v>572</v>
      </c>
      <c r="C707" s="285">
        <v>0</v>
      </c>
    </row>
    <row r="708" spans="1:3" ht="14.25">
      <c r="A708" s="286">
        <v>20899</v>
      </c>
      <c r="B708" s="284" t="s">
        <v>573</v>
      </c>
      <c r="C708" s="285">
        <f>C709</f>
        <v>440</v>
      </c>
    </row>
    <row r="709" spans="1:3" ht="14.25">
      <c r="A709" s="286">
        <v>2089901</v>
      </c>
      <c r="B709" s="286" t="s">
        <v>574</v>
      </c>
      <c r="C709" s="285">
        <v>440</v>
      </c>
    </row>
    <row r="710" spans="1:3" ht="14.25">
      <c r="A710" s="286">
        <v>210</v>
      </c>
      <c r="B710" s="284" t="s">
        <v>575</v>
      </c>
      <c r="C710" s="285">
        <f>SUM(C711,C716,C729,C733,C745,C748,C752,C762,C767,C773,C777,C780)</f>
        <v>10128</v>
      </c>
    </row>
    <row r="711" spans="1:3" ht="14.25">
      <c r="A711" s="286">
        <v>21001</v>
      </c>
      <c r="B711" s="284" t="s">
        <v>576</v>
      </c>
      <c r="C711" s="285">
        <f>SUM(C712:C715)</f>
        <v>503</v>
      </c>
    </row>
    <row r="712" spans="1:3" ht="14.25">
      <c r="A712" s="286">
        <v>2100101</v>
      </c>
      <c r="B712" s="286" t="s">
        <v>66</v>
      </c>
      <c r="C712" s="285">
        <v>11</v>
      </c>
    </row>
    <row r="713" spans="1:3" ht="14.25">
      <c r="A713" s="286">
        <v>2100102</v>
      </c>
      <c r="B713" s="286" t="s">
        <v>67</v>
      </c>
      <c r="C713" s="285">
        <v>475</v>
      </c>
    </row>
    <row r="714" spans="1:3" ht="14.25">
      <c r="A714" s="286">
        <v>2100103</v>
      </c>
      <c r="B714" s="286" t="s">
        <v>68</v>
      </c>
      <c r="C714" s="285">
        <v>0</v>
      </c>
    </row>
    <row r="715" spans="1:3" ht="14.25">
      <c r="A715" s="286">
        <v>2100199</v>
      </c>
      <c r="B715" s="286" t="s">
        <v>577</v>
      </c>
      <c r="C715" s="285">
        <v>17</v>
      </c>
    </row>
    <row r="716" spans="1:3" ht="14.25">
      <c r="A716" s="286">
        <v>21002</v>
      </c>
      <c r="B716" s="284" t="s">
        <v>578</v>
      </c>
      <c r="C716" s="285">
        <f>SUM(C717:C728)</f>
        <v>0</v>
      </c>
    </row>
    <row r="717" spans="1:3" ht="14.25">
      <c r="A717" s="286">
        <v>2100201</v>
      </c>
      <c r="B717" s="286" t="s">
        <v>579</v>
      </c>
      <c r="C717" s="285">
        <v>0</v>
      </c>
    </row>
    <row r="718" spans="1:3" ht="14.25">
      <c r="A718" s="286">
        <v>2100202</v>
      </c>
      <c r="B718" s="286" t="s">
        <v>580</v>
      </c>
      <c r="C718" s="285">
        <v>0</v>
      </c>
    </row>
    <row r="719" spans="1:3" ht="14.25">
      <c r="A719" s="286">
        <v>2100203</v>
      </c>
      <c r="B719" s="286" t="s">
        <v>581</v>
      </c>
      <c r="C719" s="285">
        <v>0</v>
      </c>
    </row>
    <row r="720" spans="1:3" ht="14.25">
      <c r="A720" s="286">
        <v>2100204</v>
      </c>
      <c r="B720" s="286" t="s">
        <v>582</v>
      </c>
      <c r="C720" s="285">
        <v>0</v>
      </c>
    </row>
    <row r="721" spans="1:3" ht="14.25">
      <c r="A721" s="286">
        <v>2100205</v>
      </c>
      <c r="B721" s="286" t="s">
        <v>583</v>
      </c>
      <c r="C721" s="285">
        <v>0</v>
      </c>
    </row>
    <row r="722" spans="1:3" ht="14.25">
      <c r="A722" s="286">
        <v>2100206</v>
      </c>
      <c r="B722" s="286" t="s">
        <v>584</v>
      </c>
      <c r="C722" s="285">
        <v>0</v>
      </c>
    </row>
    <row r="723" spans="1:3" ht="14.25">
      <c r="A723" s="286">
        <v>2100207</v>
      </c>
      <c r="B723" s="286" t="s">
        <v>585</v>
      </c>
      <c r="C723" s="285">
        <v>0</v>
      </c>
    </row>
    <row r="724" spans="1:3" ht="14.25">
      <c r="A724" s="286">
        <v>2100208</v>
      </c>
      <c r="B724" s="286" t="s">
        <v>586</v>
      </c>
      <c r="C724" s="285">
        <v>0</v>
      </c>
    </row>
    <row r="725" spans="1:3" ht="14.25">
      <c r="A725" s="286">
        <v>2100209</v>
      </c>
      <c r="B725" s="286" t="s">
        <v>587</v>
      </c>
      <c r="C725" s="285">
        <v>0</v>
      </c>
    </row>
    <row r="726" spans="1:3" ht="14.25">
      <c r="A726" s="286">
        <v>2100210</v>
      </c>
      <c r="B726" s="286" t="s">
        <v>588</v>
      </c>
      <c r="C726" s="285">
        <v>0</v>
      </c>
    </row>
    <row r="727" spans="1:3" ht="14.25">
      <c r="A727" s="286">
        <v>2100211</v>
      </c>
      <c r="B727" s="286" t="s">
        <v>589</v>
      </c>
      <c r="C727" s="285">
        <v>0</v>
      </c>
    </row>
    <row r="728" spans="1:3" ht="14.25">
      <c r="A728" s="286">
        <v>2100299</v>
      </c>
      <c r="B728" s="286" t="s">
        <v>590</v>
      </c>
      <c r="C728" s="285">
        <v>0</v>
      </c>
    </row>
    <row r="729" spans="1:3" ht="14.25">
      <c r="A729" s="286">
        <v>21003</v>
      </c>
      <c r="B729" s="284" t="s">
        <v>591</v>
      </c>
      <c r="C729" s="285">
        <f>SUM(C730:C732)</f>
        <v>1422</v>
      </c>
    </row>
    <row r="730" spans="1:3" ht="14.25">
      <c r="A730" s="286">
        <v>2100301</v>
      </c>
      <c r="B730" s="286" t="s">
        <v>592</v>
      </c>
      <c r="C730" s="285">
        <v>0</v>
      </c>
    </row>
    <row r="731" spans="1:3" ht="14.25">
      <c r="A731" s="286">
        <v>2100302</v>
      </c>
      <c r="B731" s="286" t="s">
        <v>593</v>
      </c>
      <c r="C731" s="285">
        <v>1273</v>
      </c>
    </row>
    <row r="732" spans="1:3" ht="14.25">
      <c r="A732" s="286">
        <v>2100399</v>
      </c>
      <c r="B732" s="286" t="s">
        <v>594</v>
      </c>
      <c r="C732" s="285">
        <v>149</v>
      </c>
    </row>
    <row r="733" spans="1:3" ht="14.25">
      <c r="A733" s="286">
        <v>21004</v>
      </c>
      <c r="B733" s="284" t="s">
        <v>595</v>
      </c>
      <c r="C733" s="285">
        <f>SUM(C734:C744)</f>
        <v>1043</v>
      </c>
    </row>
    <row r="734" spans="1:3" ht="14.25">
      <c r="A734" s="286">
        <v>2100401</v>
      </c>
      <c r="B734" s="286" t="s">
        <v>596</v>
      </c>
      <c r="C734" s="285">
        <v>0</v>
      </c>
    </row>
    <row r="735" spans="1:3" ht="14.25">
      <c r="A735" s="286">
        <v>2100402</v>
      </c>
      <c r="B735" s="286" t="s">
        <v>597</v>
      </c>
      <c r="C735" s="285">
        <v>0</v>
      </c>
    </row>
    <row r="736" spans="1:3" ht="14.25">
      <c r="A736" s="286">
        <v>2100403</v>
      </c>
      <c r="B736" s="286" t="s">
        <v>598</v>
      </c>
      <c r="C736" s="285">
        <v>0</v>
      </c>
    </row>
    <row r="737" spans="1:3" ht="14.25">
      <c r="A737" s="286">
        <v>2100404</v>
      </c>
      <c r="B737" s="286" t="s">
        <v>599</v>
      </c>
      <c r="C737" s="285">
        <v>0</v>
      </c>
    </row>
    <row r="738" spans="1:3" ht="14.25">
      <c r="A738" s="286">
        <v>2100405</v>
      </c>
      <c r="B738" s="286" t="s">
        <v>600</v>
      </c>
      <c r="C738" s="285">
        <v>0</v>
      </c>
    </row>
    <row r="739" spans="1:3" ht="14.25">
      <c r="A739" s="286">
        <v>2100406</v>
      </c>
      <c r="B739" s="286" t="s">
        <v>601</v>
      </c>
      <c r="C739" s="285">
        <v>0</v>
      </c>
    </row>
    <row r="740" spans="1:3" ht="14.25">
      <c r="A740" s="286">
        <v>2100407</v>
      </c>
      <c r="B740" s="286" t="s">
        <v>602</v>
      </c>
      <c r="C740" s="285">
        <v>0</v>
      </c>
    </row>
    <row r="741" spans="1:3" ht="14.25">
      <c r="A741" s="286">
        <v>2100408</v>
      </c>
      <c r="B741" s="286" t="s">
        <v>603</v>
      </c>
      <c r="C741" s="285">
        <v>962</v>
      </c>
    </row>
    <row r="742" spans="1:3" ht="14.25">
      <c r="A742" s="286">
        <v>2100409</v>
      </c>
      <c r="B742" s="286" t="s">
        <v>604</v>
      </c>
      <c r="C742" s="285">
        <v>53</v>
      </c>
    </row>
    <row r="743" spans="1:3" ht="14.25">
      <c r="A743" s="286">
        <v>2100410</v>
      </c>
      <c r="B743" s="286" t="s">
        <v>605</v>
      </c>
      <c r="C743" s="285">
        <v>0</v>
      </c>
    </row>
    <row r="744" spans="1:3" ht="14.25">
      <c r="A744" s="286">
        <v>2100499</v>
      </c>
      <c r="B744" s="286" t="s">
        <v>606</v>
      </c>
      <c r="C744" s="285">
        <v>28</v>
      </c>
    </row>
    <row r="745" spans="1:3" ht="14.25">
      <c r="A745" s="286">
        <v>21006</v>
      </c>
      <c r="B745" s="284" t="s">
        <v>607</v>
      </c>
      <c r="C745" s="285">
        <f>SUM(C746:C747)</f>
        <v>0</v>
      </c>
    </row>
    <row r="746" spans="1:3" ht="14.25">
      <c r="A746" s="286">
        <v>2100601</v>
      </c>
      <c r="B746" s="286" t="s">
        <v>608</v>
      </c>
      <c r="C746" s="285">
        <v>0</v>
      </c>
    </row>
    <row r="747" spans="1:3" ht="14.25">
      <c r="A747" s="286">
        <v>2100699</v>
      </c>
      <c r="B747" s="286" t="s">
        <v>609</v>
      </c>
      <c r="C747" s="285">
        <v>0</v>
      </c>
    </row>
    <row r="748" spans="1:3" ht="14.25">
      <c r="A748" s="286">
        <v>21007</v>
      </c>
      <c r="B748" s="284" t="s">
        <v>610</v>
      </c>
      <c r="C748" s="285">
        <f>SUM(C749:C751)</f>
        <v>904</v>
      </c>
    </row>
    <row r="749" spans="1:3" ht="14.25">
      <c r="A749" s="286">
        <v>2100716</v>
      </c>
      <c r="B749" s="286" t="s">
        <v>611</v>
      </c>
      <c r="C749" s="285">
        <v>0</v>
      </c>
    </row>
    <row r="750" spans="1:3" ht="14.25">
      <c r="A750" s="286">
        <v>2100717</v>
      </c>
      <c r="B750" s="286" t="s">
        <v>612</v>
      </c>
      <c r="C750" s="285">
        <v>546</v>
      </c>
    </row>
    <row r="751" spans="1:3" ht="14.25">
      <c r="A751" s="286">
        <v>2100799</v>
      </c>
      <c r="B751" s="286" t="s">
        <v>613</v>
      </c>
      <c r="C751" s="285">
        <v>358</v>
      </c>
    </row>
    <row r="752" spans="1:3" ht="14.25">
      <c r="A752" s="286">
        <v>21010</v>
      </c>
      <c r="B752" s="284" t="s">
        <v>614</v>
      </c>
      <c r="C752" s="285">
        <f>SUM(C753:C761)</f>
        <v>0</v>
      </c>
    </row>
    <row r="753" spans="1:3" ht="14.25">
      <c r="A753" s="286">
        <v>2101001</v>
      </c>
      <c r="B753" s="286" t="s">
        <v>66</v>
      </c>
      <c r="C753" s="285">
        <v>0</v>
      </c>
    </row>
    <row r="754" spans="1:3" ht="14.25">
      <c r="A754" s="286">
        <v>2101002</v>
      </c>
      <c r="B754" s="286" t="s">
        <v>67</v>
      </c>
      <c r="C754" s="285">
        <v>0</v>
      </c>
    </row>
    <row r="755" spans="1:3" ht="14.25">
      <c r="A755" s="286">
        <v>2101003</v>
      </c>
      <c r="B755" s="286" t="s">
        <v>68</v>
      </c>
      <c r="C755" s="285">
        <v>0</v>
      </c>
    </row>
    <row r="756" spans="1:3" ht="14.25">
      <c r="A756" s="286">
        <v>2101012</v>
      </c>
      <c r="B756" s="286" t="s">
        <v>615</v>
      </c>
      <c r="C756" s="285">
        <v>0</v>
      </c>
    </row>
    <row r="757" spans="1:3" ht="14.25">
      <c r="A757" s="286">
        <v>2101014</v>
      </c>
      <c r="B757" s="286" t="s">
        <v>616</v>
      </c>
      <c r="C757" s="285">
        <v>0</v>
      </c>
    </row>
    <row r="758" spans="1:3" ht="14.25">
      <c r="A758" s="286">
        <v>2101015</v>
      </c>
      <c r="B758" s="286" t="s">
        <v>617</v>
      </c>
      <c r="C758" s="285">
        <v>0</v>
      </c>
    </row>
    <row r="759" spans="1:3" ht="14.25">
      <c r="A759" s="286">
        <v>2101016</v>
      </c>
      <c r="B759" s="286" t="s">
        <v>618</v>
      </c>
      <c r="C759" s="285">
        <v>0</v>
      </c>
    </row>
    <row r="760" spans="1:3" ht="14.25">
      <c r="A760" s="286">
        <v>2101050</v>
      </c>
      <c r="B760" s="286" t="s">
        <v>75</v>
      </c>
      <c r="C760" s="285">
        <v>0</v>
      </c>
    </row>
    <row r="761" spans="1:3" ht="14.25">
      <c r="A761" s="286">
        <v>2101099</v>
      </c>
      <c r="B761" s="286" t="s">
        <v>619</v>
      </c>
      <c r="C761" s="285">
        <v>0</v>
      </c>
    </row>
    <row r="762" spans="1:3" ht="14.25">
      <c r="A762" s="286">
        <v>21011</v>
      </c>
      <c r="B762" s="284" t="s">
        <v>620</v>
      </c>
      <c r="C762" s="285">
        <f>SUM(C763:C766)</f>
        <v>315</v>
      </c>
    </row>
    <row r="763" spans="1:3" ht="14.25">
      <c r="A763" s="286">
        <v>2101101</v>
      </c>
      <c r="B763" s="286" t="s">
        <v>621</v>
      </c>
      <c r="C763" s="285">
        <v>311</v>
      </c>
    </row>
    <row r="764" spans="1:3" ht="14.25">
      <c r="A764" s="286">
        <v>2101102</v>
      </c>
      <c r="B764" s="286" t="s">
        <v>622</v>
      </c>
      <c r="C764" s="285">
        <v>0</v>
      </c>
    </row>
    <row r="765" spans="1:3" ht="14.25">
      <c r="A765" s="286">
        <v>2101103</v>
      </c>
      <c r="B765" s="286" t="s">
        <v>623</v>
      </c>
      <c r="C765" s="285">
        <v>4</v>
      </c>
    </row>
    <row r="766" spans="1:3" ht="14.25">
      <c r="A766" s="286">
        <v>2101199</v>
      </c>
      <c r="B766" s="286" t="s">
        <v>624</v>
      </c>
      <c r="C766" s="285">
        <v>0</v>
      </c>
    </row>
    <row r="767" spans="1:3" ht="14.25">
      <c r="A767" s="286">
        <v>21012</v>
      </c>
      <c r="B767" s="284" t="s">
        <v>625</v>
      </c>
      <c r="C767" s="285">
        <f>SUM(C768:C772)</f>
        <v>5331</v>
      </c>
    </row>
    <row r="768" spans="1:3" ht="14.25">
      <c r="A768" s="286">
        <v>2101201</v>
      </c>
      <c r="B768" s="286" t="s">
        <v>626</v>
      </c>
      <c r="C768" s="285">
        <v>0</v>
      </c>
    </row>
    <row r="769" spans="1:3" ht="14.25">
      <c r="A769" s="286">
        <v>2101202</v>
      </c>
      <c r="B769" s="286" t="s">
        <v>627</v>
      </c>
      <c r="C769" s="285">
        <v>5331</v>
      </c>
    </row>
    <row r="770" spans="1:3" ht="14.25">
      <c r="A770" s="286">
        <v>2101203</v>
      </c>
      <c r="B770" s="286" t="s">
        <v>628</v>
      </c>
      <c r="C770" s="285">
        <v>0</v>
      </c>
    </row>
    <row r="771" spans="1:3" ht="14.25">
      <c r="A771" s="286">
        <v>2101204</v>
      </c>
      <c r="B771" s="286" t="s">
        <v>629</v>
      </c>
      <c r="C771" s="285">
        <v>0</v>
      </c>
    </row>
    <row r="772" spans="1:3" ht="14.25">
      <c r="A772" s="286">
        <v>2101299</v>
      </c>
      <c r="B772" s="286" t="s">
        <v>630</v>
      </c>
      <c r="C772" s="285">
        <v>0</v>
      </c>
    </row>
    <row r="773" spans="1:3" ht="14.25">
      <c r="A773" s="286">
        <v>21013</v>
      </c>
      <c r="B773" s="284" t="s">
        <v>631</v>
      </c>
      <c r="C773" s="285">
        <f>SUM(C774:C776)</f>
        <v>74</v>
      </c>
    </row>
    <row r="774" spans="1:3" ht="14.25">
      <c r="A774" s="286">
        <v>2101301</v>
      </c>
      <c r="B774" s="286" t="s">
        <v>632</v>
      </c>
      <c r="C774" s="285">
        <v>74</v>
      </c>
    </row>
    <row r="775" spans="1:3" ht="14.25">
      <c r="A775" s="286">
        <v>2101302</v>
      </c>
      <c r="B775" s="286" t="s">
        <v>633</v>
      </c>
      <c r="C775" s="285">
        <v>0</v>
      </c>
    </row>
    <row r="776" spans="1:3" ht="14.25">
      <c r="A776" s="286">
        <v>2101399</v>
      </c>
      <c r="B776" s="286" t="s">
        <v>634</v>
      </c>
      <c r="C776" s="285">
        <v>0</v>
      </c>
    </row>
    <row r="777" spans="1:3" ht="14.25">
      <c r="A777" s="286">
        <v>21014</v>
      </c>
      <c r="B777" s="284" t="s">
        <v>635</v>
      </c>
      <c r="C777" s="285">
        <f>SUM(C778:C779)</f>
        <v>11</v>
      </c>
    </row>
    <row r="778" spans="1:3" ht="14.25">
      <c r="A778" s="286">
        <v>2101401</v>
      </c>
      <c r="B778" s="286" t="s">
        <v>636</v>
      </c>
      <c r="C778" s="285">
        <v>11</v>
      </c>
    </row>
    <row r="779" spans="1:3" ht="14.25">
      <c r="A779" s="286">
        <v>2101499</v>
      </c>
      <c r="B779" s="286" t="s">
        <v>637</v>
      </c>
      <c r="C779" s="285">
        <v>0</v>
      </c>
    </row>
    <row r="780" spans="1:3" ht="14.25">
      <c r="A780" s="286">
        <v>21099</v>
      </c>
      <c r="B780" s="284" t="s">
        <v>638</v>
      </c>
      <c r="C780" s="285">
        <f>C781</f>
        <v>525</v>
      </c>
    </row>
    <row r="781" spans="1:3" ht="14.25">
      <c r="A781" s="286">
        <v>2109901</v>
      </c>
      <c r="B781" s="286" t="s">
        <v>639</v>
      </c>
      <c r="C781" s="285">
        <v>525</v>
      </c>
    </row>
    <row r="782" spans="1:3" ht="14.25">
      <c r="A782" s="286">
        <v>211</v>
      </c>
      <c r="B782" s="284" t="s">
        <v>47</v>
      </c>
      <c r="C782" s="285">
        <f>SUM(C783,C792,C796,C804,C810,C817,C823,C826,C829,C831,C833,C839,C841,C843,C858)</f>
        <v>1305</v>
      </c>
    </row>
    <row r="783" spans="1:3" ht="14.25">
      <c r="A783" s="286">
        <v>21101</v>
      </c>
      <c r="B783" s="284" t="s">
        <v>640</v>
      </c>
      <c r="C783" s="285">
        <f>SUM(C784:C791)</f>
        <v>40</v>
      </c>
    </row>
    <row r="784" spans="1:3" ht="14.25">
      <c r="A784" s="286">
        <v>2110101</v>
      </c>
      <c r="B784" s="286" t="s">
        <v>66</v>
      </c>
      <c r="C784" s="285">
        <v>0</v>
      </c>
    </row>
    <row r="785" spans="1:3" ht="14.25">
      <c r="A785" s="286">
        <v>2110102</v>
      </c>
      <c r="B785" s="286" t="s">
        <v>67</v>
      </c>
      <c r="C785" s="285">
        <v>17</v>
      </c>
    </row>
    <row r="786" spans="1:3" ht="14.25">
      <c r="A786" s="286">
        <v>2110103</v>
      </c>
      <c r="B786" s="286" t="s">
        <v>68</v>
      </c>
      <c r="C786" s="285">
        <v>0</v>
      </c>
    </row>
    <row r="787" spans="1:3" ht="14.25">
      <c r="A787" s="286">
        <v>2110104</v>
      </c>
      <c r="B787" s="286" t="s">
        <v>641</v>
      </c>
      <c r="C787" s="285">
        <v>0</v>
      </c>
    </row>
    <row r="788" spans="1:3" ht="14.25">
      <c r="A788" s="286">
        <v>2110105</v>
      </c>
      <c r="B788" s="286" t="s">
        <v>642</v>
      </c>
      <c r="C788" s="285">
        <v>0</v>
      </c>
    </row>
    <row r="789" spans="1:3" ht="14.25">
      <c r="A789" s="286">
        <v>2110106</v>
      </c>
      <c r="B789" s="286" t="s">
        <v>643</v>
      </c>
      <c r="C789" s="285">
        <v>0</v>
      </c>
    </row>
    <row r="790" spans="1:3" ht="14.25">
      <c r="A790" s="286">
        <v>2110107</v>
      </c>
      <c r="B790" s="286" t="s">
        <v>644</v>
      </c>
      <c r="C790" s="285">
        <v>0</v>
      </c>
    </row>
    <row r="791" spans="1:3" ht="14.25">
      <c r="A791" s="286">
        <v>2110199</v>
      </c>
      <c r="B791" s="286" t="s">
        <v>645</v>
      </c>
      <c r="C791" s="285">
        <v>23</v>
      </c>
    </row>
    <row r="792" spans="1:3" ht="14.25">
      <c r="A792" s="286">
        <v>21102</v>
      </c>
      <c r="B792" s="284" t="s">
        <v>646</v>
      </c>
      <c r="C792" s="285">
        <f>SUM(C793:C795)</f>
        <v>0</v>
      </c>
    </row>
    <row r="793" spans="1:3" ht="14.25">
      <c r="A793" s="286">
        <v>2110203</v>
      </c>
      <c r="B793" s="286" t="s">
        <v>647</v>
      </c>
      <c r="C793" s="285">
        <v>0</v>
      </c>
    </row>
    <row r="794" spans="1:3" ht="14.25">
      <c r="A794" s="286">
        <v>2110204</v>
      </c>
      <c r="B794" s="286" t="s">
        <v>648</v>
      </c>
      <c r="C794" s="285">
        <v>0</v>
      </c>
    </row>
    <row r="795" spans="1:3" ht="14.25">
      <c r="A795" s="286">
        <v>2110299</v>
      </c>
      <c r="B795" s="286" t="s">
        <v>649</v>
      </c>
      <c r="C795" s="285">
        <v>0</v>
      </c>
    </row>
    <row r="796" spans="1:3" ht="14.25">
      <c r="A796" s="286">
        <v>21103</v>
      </c>
      <c r="B796" s="284" t="s">
        <v>650</v>
      </c>
      <c r="C796" s="285">
        <f>SUM(C797:C803)</f>
        <v>322</v>
      </c>
    </row>
    <row r="797" spans="1:3" ht="14.25">
      <c r="A797" s="286">
        <v>2110301</v>
      </c>
      <c r="B797" s="286" t="s">
        <v>651</v>
      </c>
      <c r="C797" s="285">
        <v>298</v>
      </c>
    </row>
    <row r="798" spans="1:3" ht="14.25">
      <c r="A798" s="286">
        <v>2110302</v>
      </c>
      <c r="B798" s="286" t="s">
        <v>652</v>
      </c>
      <c r="C798" s="285">
        <v>0</v>
      </c>
    </row>
    <row r="799" spans="1:3" ht="14.25">
      <c r="A799" s="286">
        <v>2110303</v>
      </c>
      <c r="B799" s="286" t="s">
        <v>653</v>
      </c>
      <c r="C799" s="285">
        <v>0</v>
      </c>
    </row>
    <row r="800" spans="1:3" ht="14.25">
      <c r="A800" s="286">
        <v>2110304</v>
      </c>
      <c r="B800" s="286" t="s">
        <v>654</v>
      </c>
      <c r="C800" s="285">
        <v>0</v>
      </c>
    </row>
    <row r="801" spans="1:3" ht="14.25">
      <c r="A801" s="286">
        <v>2110305</v>
      </c>
      <c r="B801" s="286" t="s">
        <v>655</v>
      </c>
      <c r="C801" s="285">
        <v>0</v>
      </c>
    </row>
    <row r="802" spans="1:3" ht="14.25">
      <c r="A802" s="286">
        <v>2110306</v>
      </c>
      <c r="B802" s="286" t="s">
        <v>656</v>
      </c>
      <c r="C802" s="285">
        <v>0</v>
      </c>
    </row>
    <row r="803" spans="1:3" ht="14.25">
      <c r="A803" s="286">
        <v>2110399</v>
      </c>
      <c r="B803" s="286" t="s">
        <v>657</v>
      </c>
      <c r="C803" s="285">
        <v>24</v>
      </c>
    </row>
    <row r="804" spans="1:3" ht="14.25">
      <c r="A804" s="286">
        <v>21104</v>
      </c>
      <c r="B804" s="284" t="s">
        <v>658</v>
      </c>
      <c r="C804" s="285">
        <f>SUM(C805:C809)</f>
        <v>940</v>
      </c>
    </row>
    <row r="805" spans="1:3" ht="14.25">
      <c r="A805" s="286">
        <v>2110401</v>
      </c>
      <c r="B805" s="286" t="s">
        <v>659</v>
      </c>
      <c r="C805" s="285">
        <v>0</v>
      </c>
    </row>
    <row r="806" spans="1:3" ht="14.25">
      <c r="A806" s="286">
        <v>2110402</v>
      </c>
      <c r="B806" s="286" t="s">
        <v>660</v>
      </c>
      <c r="C806" s="285">
        <v>940</v>
      </c>
    </row>
    <row r="807" spans="1:3" ht="14.25">
      <c r="A807" s="286">
        <v>2110403</v>
      </c>
      <c r="B807" s="286" t="s">
        <v>661</v>
      </c>
      <c r="C807" s="285">
        <v>0</v>
      </c>
    </row>
    <row r="808" spans="1:3" ht="14.25">
      <c r="A808" s="286">
        <v>2110404</v>
      </c>
      <c r="B808" s="286" t="s">
        <v>662</v>
      </c>
      <c r="C808" s="285">
        <v>0</v>
      </c>
    </row>
    <row r="809" spans="1:3" ht="14.25">
      <c r="A809" s="286">
        <v>2110499</v>
      </c>
      <c r="B809" s="286" t="s">
        <v>663</v>
      </c>
      <c r="C809" s="285">
        <v>0</v>
      </c>
    </row>
    <row r="810" spans="1:3" ht="14.25">
      <c r="A810" s="286">
        <v>21105</v>
      </c>
      <c r="B810" s="284" t="s">
        <v>664</v>
      </c>
      <c r="C810" s="285">
        <f>SUM(C811:C816)</f>
        <v>0</v>
      </c>
    </row>
    <row r="811" spans="1:3" ht="14.25">
      <c r="A811" s="286">
        <v>2110501</v>
      </c>
      <c r="B811" s="286" t="s">
        <v>665</v>
      </c>
      <c r="C811" s="285">
        <v>0</v>
      </c>
    </row>
    <row r="812" spans="1:3" ht="14.25">
      <c r="A812" s="286">
        <v>2110502</v>
      </c>
      <c r="B812" s="286" t="s">
        <v>666</v>
      </c>
      <c r="C812" s="285">
        <v>0</v>
      </c>
    </row>
    <row r="813" spans="1:3" ht="14.25">
      <c r="A813" s="286">
        <v>2110503</v>
      </c>
      <c r="B813" s="286" t="s">
        <v>667</v>
      </c>
      <c r="C813" s="285">
        <v>0</v>
      </c>
    </row>
    <row r="814" spans="1:3" ht="14.25">
      <c r="A814" s="286">
        <v>2110506</v>
      </c>
      <c r="B814" s="286" t="s">
        <v>668</v>
      </c>
      <c r="C814" s="285">
        <v>0</v>
      </c>
    </row>
    <row r="815" spans="1:3" ht="14.25">
      <c r="A815" s="286">
        <v>2110507</v>
      </c>
      <c r="B815" s="286" t="s">
        <v>669</v>
      </c>
      <c r="C815" s="285">
        <v>0</v>
      </c>
    </row>
    <row r="816" spans="1:3" ht="14.25">
      <c r="A816" s="286">
        <v>2110599</v>
      </c>
      <c r="B816" s="286" t="s">
        <v>670</v>
      </c>
      <c r="C816" s="285">
        <v>0</v>
      </c>
    </row>
    <row r="817" spans="1:3" ht="14.25">
      <c r="A817" s="286">
        <v>21106</v>
      </c>
      <c r="B817" s="284" t="s">
        <v>671</v>
      </c>
      <c r="C817" s="285">
        <f>SUM(C818:C822)</f>
        <v>3</v>
      </c>
    </row>
    <row r="818" spans="1:3" ht="14.25">
      <c r="A818" s="286">
        <v>2110602</v>
      </c>
      <c r="B818" s="286" t="s">
        <v>672</v>
      </c>
      <c r="C818" s="285">
        <v>3</v>
      </c>
    </row>
    <row r="819" spans="1:3" ht="14.25">
      <c r="A819" s="286">
        <v>2110603</v>
      </c>
      <c r="B819" s="286" t="s">
        <v>673</v>
      </c>
      <c r="C819" s="285">
        <v>0</v>
      </c>
    </row>
    <row r="820" spans="1:3" ht="14.25">
      <c r="A820" s="286">
        <v>2110604</v>
      </c>
      <c r="B820" s="286" t="s">
        <v>674</v>
      </c>
      <c r="C820" s="285">
        <v>0</v>
      </c>
    </row>
    <row r="821" spans="1:3" ht="14.25">
      <c r="A821" s="286">
        <v>2110605</v>
      </c>
      <c r="B821" s="286" t="s">
        <v>675</v>
      </c>
      <c r="C821" s="285">
        <v>0</v>
      </c>
    </row>
    <row r="822" spans="1:3" ht="14.25">
      <c r="A822" s="286">
        <v>2110699</v>
      </c>
      <c r="B822" s="286" t="s">
        <v>676</v>
      </c>
      <c r="C822" s="285">
        <v>0</v>
      </c>
    </row>
    <row r="823" spans="1:3" ht="14.25">
      <c r="A823" s="286">
        <v>21107</v>
      </c>
      <c r="B823" s="284" t="s">
        <v>677</v>
      </c>
      <c r="C823" s="285">
        <f>SUM(C824:C825)</f>
        <v>0</v>
      </c>
    </row>
    <row r="824" spans="1:3" ht="14.25">
      <c r="A824" s="286">
        <v>2110704</v>
      </c>
      <c r="B824" s="286" t="s">
        <v>678</v>
      </c>
      <c r="C824" s="285">
        <v>0</v>
      </c>
    </row>
    <row r="825" spans="1:3" ht="14.25">
      <c r="A825" s="286">
        <v>2110799</v>
      </c>
      <c r="B825" s="286" t="s">
        <v>679</v>
      </c>
      <c r="C825" s="285">
        <v>0</v>
      </c>
    </row>
    <row r="826" spans="1:3" ht="14.25">
      <c r="A826" s="286">
        <v>21108</v>
      </c>
      <c r="B826" s="284" t="s">
        <v>680</v>
      </c>
      <c r="C826" s="285">
        <f>SUM(C827:C828)</f>
        <v>0</v>
      </c>
    </row>
    <row r="827" spans="1:3" ht="14.25">
      <c r="A827" s="286">
        <v>2110804</v>
      </c>
      <c r="B827" s="286" t="s">
        <v>681</v>
      </c>
      <c r="C827" s="285">
        <v>0</v>
      </c>
    </row>
    <row r="828" spans="1:3" ht="14.25">
      <c r="A828" s="286">
        <v>2110899</v>
      </c>
      <c r="B828" s="286" t="s">
        <v>682</v>
      </c>
      <c r="C828" s="285">
        <v>0</v>
      </c>
    </row>
    <row r="829" spans="1:3" ht="14.25">
      <c r="A829" s="286">
        <v>21109</v>
      </c>
      <c r="B829" s="284" t="s">
        <v>683</v>
      </c>
      <c r="C829" s="285">
        <f>C830</f>
        <v>0</v>
      </c>
    </row>
    <row r="830" spans="1:3" ht="14.25">
      <c r="A830" s="286">
        <v>2110901</v>
      </c>
      <c r="B830" s="286" t="s">
        <v>684</v>
      </c>
      <c r="C830" s="285">
        <v>0</v>
      </c>
    </row>
    <row r="831" spans="1:3" ht="14.25">
      <c r="A831" s="286">
        <v>21110</v>
      </c>
      <c r="B831" s="284" t="s">
        <v>685</v>
      </c>
      <c r="C831" s="285">
        <f>C832</f>
        <v>0</v>
      </c>
    </row>
    <row r="832" spans="1:3" ht="14.25">
      <c r="A832" s="286">
        <v>2111001</v>
      </c>
      <c r="B832" s="286" t="s">
        <v>686</v>
      </c>
      <c r="C832" s="285">
        <v>0</v>
      </c>
    </row>
    <row r="833" spans="1:3" ht="14.25">
      <c r="A833" s="286">
        <v>21111</v>
      </c>
      <c r="B833" s="284" t="s">
        <v>687</v>
      </c>
      <c r="C833" s="285">
        <f>SUM(C834:C838)</f>
        <v>0</v>
      </c>
    </row>
    <row r="834" spans="1:3" ht="14.25">
      <c r="A834" s="286">
        <v>2111101</v>
      </c>
      <c r="B834" s="286" t="s">
        <v>688</v>
      </c>
      <c r="C834" s="285">
        <v>0</v>
      </c>
    </row>
    <row r="835" spans="1:3" ht="14.25">
      <c r="A835" s="286">
        <v>2111102</v>
      </c>
      <c r="B835" s="286" t="s">
        <v>689</v>
      </c>
      <c r="C835" s="285">
        <v>0</v>
      </c>
    </row>
    <row r="836" spans="1:3" ht="14.25">
      <c r="A836" s="286">
        <v>2111103</v>
      </c>
      <c r="B836" s="286" t="s">
        <v>690</v>
      </c>
      <c r="C836" s="285">
        <v>0</v>
      </c>
    </row>
    <row r="837" spans="1:3" ht="14.25">
      <c r="A837" s="286">
        <v>2111104</v>
      </c>
      <c r="B837" s="286" t="s">
        <v>691</v>
      </c>
      <c r="C837" s="285">
        <v>0</v>
      </c>
    </row>
    <row r="838" spans="1:3" ht="14.25">
      <c r="A838" s="286">
        <v>2111199</v>
      </c>
      <c r="B838" s="286" t="s">
        <v>692</v>
      </c>
      <c r="C838" s="285">
        <v>0</v>
      </c>
    </row>
    <row r="839" spans="1:3" ht="14.25">
      <c r="A839" s="286">
        <v>21112</v>
      </c>
      <c r="B839" s="284" t="s">
        <v>693</v>
      </c>
      <c r="C839" s="285">
        <f>C840</f>
        <v>0</v>
      </c>
    </row>
    <row r="840" spans="1:3" ht="14.25">
      <c r="A840" s="286">
        <v>2111201</v>
      </c>
      <c r="B840" s="286" t="s">
        <v>694</v>
      </c>
      <c r="C840" s="285">
        <v>0</v>
      </c>
    </row>
    <row r="841" spans="1:3" ht="14.25">
      <c r="A841" s="286">
        <v>21113</v>
      </c>
      <c r="B841" s="284" t="s">
        <v>695</v>
      </c>
      <c r="C841" s="285">
        <f>C842</f>
        <v>0</v>
      </c>
    </row>
    <row r="842" spans="1:3" ht="14.25">
      <c r="A842" s="286">
        <v>2111301</v>
      </c>
      <c r="B842" s="286" t="s">
        <v>696</v>
      </c>
      <c r="C842" s="285">
        <v>0</v>
      </c>
    </row>
    <row r="843" spans="1:3" ht="14.25">
      <c r="A843" s="286">
        <v>21114</v>
      </c>
      <c r="B843" s="284" t="s">
        <v>697</v>
      </c>
      <c r="C843" s="285">
        <f>SUM(C844:C857)</f>
        <v>0</v>
      </c>
    </row>
    <row r="844" spans="1:3" ht="14.25">
      <c r="A844" s="286">
        <v>2111401</v>
      </c>
      <c r="B844" s="286" t="s">
        <v>66</v>
      </c>
      <c r="C844" s="285">
        <v>0</v>
      </c>
    </row>
    <row r="845" spans="1:3" ht="14.25">
      <c r="A845" s="286">
        <v>2111402</v>
      </c>
      <c r="B845" s="286" t="s">
        <v>67</v>
      </c>
      <c r="C845" s="285">
        <v>0</v>
      </c>
    </row>
    <row r="846" spans="1:3" ht="14.25">
      <c r="A846" s="286">
        <v>2111403</v>
      </c>
      <c r="B846" s="286" t="s">
        <v>68</v>
      </c>
      <c r="C846" s="285">
        <v>0</v>
      </c>
    </row>
    <row r="847" spans="1:3" ht="14.25">
      <c r="A847" s="286">
        <v>2111404</v>
      </c>
      <c r="B847" s="286" t="s">
        <v>698</v>
      </c>
      <c r="C847" s="285">
        <v>0</v>
      </c>
    </row>
    <row r="848" spans="1:3" ht="14.25">
      <c r="A848" s="286">
        <v>2111405</v>
      </c>
      <c r="B848" s="286" t="s">
        <v>699</v>
      </c>
      <c r="C848" s="285">
        <v>0</v>
      </c>
    </row>
    <row r="849" spans="1:3" ht="14.25">
      <c r="A849" s="286">
        <v>2111406</v>
      </c>
      <c r="B849" s="286" t="s">
        <v>700</v>
      </c>
      <c r="C849" s="285">
        <v>0</v>
      </c>
    </row>
    <row r="850" spans="1:3" ht="14.25">
      <c r="A850" s="286">
        <v>2111407</v>
      </c>
      <c r="B850" s="286" t="s">
        <v>701</v>
      </c>
      <c r="C850" s="285">
        <v>0</v>
      </c>
    </row>
    <row r="851" spans="1:3" ht="14.25">
      <c r="A851" s="286">
        <v>2111408</v>
      </c>
      <c r="B851" s="286" t="s">
        <v>702</v>
      </c>
      <c r="C851" s="285">
        <v>0</v>
      </c>
    </row>
    <row r="852" spans="1:3" ht="14.25">
      <c r="A852" s="286">
        <v>2111409</v>
      </c>
      <c r="B852" s="286" t="s">
        <v>703</v>
      </c>
      <c r="C852" s="285">
        <v>0</v>
      </c>
    </row>
    <row r="853" spans="1:3" ht="14.25">
      <c r="A853" s="286">
        <v>2111410</v>
      </c>
      <c r="B853" s="286" t="s">
        <v>704</v>
      </c>
      <c r="C853" s="285">
        <v>0</v>
      </c>
    </row>
    <row r="854" spans="1:3" ht="14.25">
      <c r="A854" s="286">
        <v>2111411</v>
      </c>
      <c r="B854" s="286" t="s">
        <v>109</v>
      </c>
      <c r="C854" s="285">
        <v>0</v>
      </c>
    </row>
    <row r="855" spans="1:3" ht="14.25">
      <c r="A855" s="286">
        <v>2111413</v>
      </c>
      <c r="B855" s="286" t="s">
        <v>705</v>
      </c>
      <c r="C855" s="285">
        <v>0</v>
      </c>
    </row>
    <row r="856" spans="1:3" ht="14.25">
      <c r="A856" s="286">
        <v>2111450</v>
      </c>
      <c r="B856" s="286" t="s">
        <v>75</v>
      </c>
      <c r="C856" s="285">
        <v>0</v>
      </c>
    </row>
    <row r="857" spans="1:3" ht="14.25">
      <c r="A857" s="286">
        <v>2111499</v>
      </c>
      <c r="B857" s="286" t="s">
        <v>706</v>
      </c>
      <c r="C857" s="285">
        <v>0</v>
      </c>
    </row>
    <row r="858" spans="1:3" ht="14.25">
      <c r="A858" s="286">
        <v>21199</v>
      </c>
      <c r="B858" s="284" t="s">
        <v>707</v>
      </c>
      <c r="C858" s="285">
        <f>C859</f>
        <v>0</v>
      </c>
    </row>
    <row r="859" spans="1:3" ht="14.25">
      <c r="A859" s="286">
        <v>2119901</v>
      </c>
      <c r="B859" s="286" t="s">
        <v>708</v>
      </c>
      <c r="C859" s="285">
        <v>0</v>
      </c>
    </row>
    <row r="860" spans="1:3" ht="14.25">
      <c r="A860" s="286">
        <v>212</v>
      </c>
      <c r="B860" s="284" t="s">
        <v>48</v>
      </c>
      <c r="C860" s="285">
        <f>SUM(C861,C873,C875,C878,C880,C882)</f>
        <v>56327</v>
      </c>
    </row>
    <row r="861" spans="1:3" ht="14.25">
      <c r="A861" s="286">
        <v>21201</v>
      </c>
      <c r="B861" s="284" t="s">
        <v>709</v>
      </c>
      <c r="C861" s="285">
        <f>SUM(C862:C872)</f>
        <v>1995</v>
      </c>
    </row>
    <row r="862" spans="1:3" ht="14.25">
      <c r="A862" s="286">
        <v>2120101</v>
      </c>
      <c r="B862" s="286" t="s">
        <v>66</v>
      </c>
      <c r="C862" s="285">
        <v>1012</v>
      </c>
    </row>
    <row r="863" spans="1:3" ht="14.25">
      <c r="A863" s="286">
        <v>2120102</v>
      </c>
      <c r="B863" s="286" t="s">
        <v>67</v>
      </c>
      <c r="C863" s="285">
        <v>381</v>
      </c>
    </row>
    <row r="864" spans="1:3" ht="14.25">
      <c r="A864" s="286">
        <v>2120103</v>
      </c>
      <c r="B864" s="286" t="s">
        <v>68</v>
      </c>
      <c r="C864" s="285">
        <v>0</v>
      </c>
    </row>
    <row r="865" spans="1:3" ht="14.25">
      <c r="A865" s="286">
        <v>2120104</v>
      </c>
      <c r="B865" s="286" t="s">
        <v>710</v>
      </c>
      <c r="C865" s="285">
        <v>0</v>
      </c>
    </row>
    <row r="866" spans="1:3" ht="14.25">
      <c r="A866" s="286">
        <v>2120105</v>
      </c>
      <c r="B866" s="286" t="s">
        <v>711</v>
      </c>
      <c r="C866" s="285">
        <v>0</v>
      </c>
    </row>
    <row r="867" spans="1:3" ht="14.25">
      <c r="A867" s="286">
        <v>2120106</v>
      </c>
      <c r="B867" s="286" t="s">
        <v>712</v>
      </c>
      <c r="C867" s="285">
        <v>4</v>
      </c>
    </row>
    <row r="868" spans="1:3" ht="14.25">
      <c r="A868" s="286">
        <v>2120107</v>
      </c>
      <c r="B868" s="286" t="s">
        <v>713</v>
      </c>
      <c r="C868" s="285">
        <v>0</v>
      </c>
    </row>
    <row r="869" spans="1:3" ht="14.25">
      <c r="A869" s="286">
        <v>2120108</v>
      </c>
      <c r="B869" s="286" t="s">
        <v>714</v>
      </c>
      <c r="C869" s="285">
        <v>0</v>
      </c>
    </row>
    <row r="870" spans="1:3" ht="14.25">
      <c r="A870" s="286">
        <v>2120109</v>
      </c>
      <c r="B870" s="286" t="s">
        <v>715</v>
      </c>
      <c r="C870" s="285">
        <v>0</v>
      </c>
    </row>
    <row r="871" spans="1:3" ht="14.25">
      <c r="A871" s="286">
        <v>2120110</v>
      </c>
      <c r="B871" s="286" t="s">
        <v>716</v>
      </c>
      <c r="C871" s="285">
        <v>0</v>
      </c>
    </row>
    <row r="872" spans="1:3" ht="14.25">
      <c r="A872" s="286">
        <v>2120199</v>
      </c>
      <c r="B872" s="286" t="s">
        <v>717</v>
      </c>
      <c r="C872" s="285">
        <v>598</v>
      </c>
    </row>
    <row r="873" spans="1:3" ht="14.25">
      <c r="A873" s="286">
        <v>21202</v>
      </c>
      <c r="B873" s="284" t="s">
        <v>718</v>
      </c>
      <c r="C873" s="285">
        <f>C874</f>
        <v>1728</v>
      </c>
    </row>
    <row r="874" spans="1:3" ht="14.25">
      <c r="A874" s="286">
        <v>2120201</v>
      </c>
      <c r="B874" s="286" t="s">
        <v>719</v>
      </c>
      <c r="C874" s="285">
        <v>1728</v>
      </c>
    </row>
    <row r="875" spans="1:3" ht="14.25">
      <c r="A875" s="286">
        <v>21203</v>
      </c>
      <c r="B875" s="284" t="s">
        <v>720</v>
      </c>
      <c r="C875" s="285">
        <f>SUM(C876:C877)</f>
        <v>45399</v>
      </c>
    </row>
    <row r="876" spans="1:3" ht="14.25">
      <c r="A876" s="286">
        <v>2120303</v>
      </c>
      <c r="B876" s="286" t="s">
        <v>721</v>
      </c>
      <c r="C876" s="285">
        <v>0</v>
      </c>
    </row>
    <row r="877" spans="1:3" ht="14.25">
      <c r="A877" s="286">
        <v>2120399</v>
      </c>
      <c r="B877" s="286" t="s">
        <v>722</v>
      </c>
      <c r="C877" s="285">
        <v>45399</v>
      </c>
    </row>
    <row r="878" spans="1:3" ht="14.25">
      <c r="A878" s="286">
        <v>21205</v>
      </c>
      <c r="B878" s="284" t="s">
        <v>723</v>
      </c>
      <c r="C878" s="285">
        <f aca="true" t="shared" si="1" ref="C878:C882">C879</f>
        <v>2936</v>
      </c>
    </row>
    <row r="879" spans="1:3" ht="14.25">
      <c r="A879" s="286">
        <v>2120501</v>
      </c>
      <c r="B879" s="286" t="s">
        <v>724</v>
      </c>
      <c r="C879" s="285">
        <v>2936</v>
      </c>
    </row>
    <row r="880" spans="1:3" ht="14.25">
      <c r="A880" s="286">
        <v>21206</v>
      </c>
      <c r="B880" s="284" t="s">
        <v>725</v>
      </c>
      <c r="C880" s="285">
        <f t="shared" si="1"/>
        <v>0</v>
      </c>
    </row>
    <row r="881" spans="1:3" ht="14.25">
      <c r="A881" s="286">
        <v>2120601</v>
      </c>
      <c r="B881" s="286" t="s">
        <v>726</v>
      </c>
      <c r="C881" s="285">
        <v>0</v>
      </c>
    </row>
    <row r="882" spans="1:3" ht="14.25">
      <c r="A882" s="286">
        <v>21299</v>
      </c>
      <c r="B882" s="284" t="s">
        <v>727</v>
      </c>
      <c r="C882" s="285">
        <f t="shared" si="1"/>
        <v>4269</v>
      </c>
    </row>
    <row r="883" spans="1:3" ht="14.25">
      <c r="A883" s="286">
        <v>2129999</v>
      </c>
      <c r="B883" s="286" t="s">
        <v>728</v>
      </c>
      <c r="C883" s="285">
        <v>4269</v>
      </c>
    </row>
    <row r="884" spans="1:3" ht="14.25">
      <c r="A884" s="286">
        <v>213</v>
      </c>
      <c r="B884" s="284" t="s">
        <v>49</v>
      </c>
      <c r="C884" s="285">
        <f>SUM(C885,C910,C938,C965,C976,C987,C993,C1000,C1007,C1011)</f>
        <v>5047</v>
      </c>
    </row>
    <row r="885" spans="1:3" ht="14.25">
      <c r="A885" s="286">
        <v>21301</v>
      </c>
      <c r="B885" s="284" t="s">
        <v>729</v>
      </c>
      <c r="C885" s="285">
        <f>SUM(C886:C909)</f>
        <v>2418</v>
      </c>
    </row>
    <row r="886" spans="1:3" ht="14.25">
      <c r="A886" s="286">
        <v>2130101</v>
      </c>
      <c r="B886" s="286" t="s">
        <v>66</v>
      </c>
      <c r="C886" s="285">
        <v>0</v>
      </c>
    </row>
    <row r="887" spans="1:3" ht="14.25">
      <c r="A887" s="286">
        <v>2130102</v>
      </c>
      <c r="B887" s="286" t="s">
        <v>67</v>
      </c>
      <c r="C887" s="285">
        <v>507</v>
      </c>
    </row>
    <row r="888" spans="1:3" ht="14.25">
      <c r="A888" s="286">
        <v>2130103</v>
      </c>
      <c r="B888" s="286" t="s">
        <v>68</v>
      </c>
      <c r="C888" s="285">
        <v>0</v>
      </c>
    </row>
    <row r="889" spans="1:3" ht="14.25">
      <c r="A889" s="286">
        <v>2130104</v>
      </c>
      <c r="B889" s="286" t="s">
        <v>75</v>
      </c>
      <c r="C889" s="285">
        <v>0</v>
      </c>
    </row>
    <row r="890" spans="1:3" ht="14.25">
      <c r="A890" s="286">
        <v>2130105</v>
      </c>
      <c r="B890" s="286" t="s">
        <v>730</v>
      </c>
      <c r="C890" s="285">
        <v>0</v>
      </c>
    </row>
    <row r="891" spans="1:3" ht="14.25">
      <c r="A891" s="286">
        <v>2130106</v>
      </c>
      <c r="B891" s="286" t="s">
        <v>731</v>
      </c>
      <c r="C891" s="285">
        <v>0</v>
      </c>
    </row>
    <row r="892" spans="1:3" ht="14.25">
      <c r="A892" s="286">
        <v>2130108</v>
      </c>
      <c r="B892" s="286" t="s">
        <v>732</v>
      </c>
      <c r="C892" s="285">
        <v>37</v>
      </c>
    </row>
    <row r="893" spans="1:3" ht="14.25">
      <c r="A893" s="286">
        <v>2130109</v>
      </c>
      <c r="B893" s="286" t="s">
        <v>733</v>
      </c>
      <c r="C893" s="285">
        <v>9</v>
      </c>
    </row>
    <row r="894" spans="1:3" ht="14.25">
      <c r="A894" s="286">
        <v>2130110</v>
      </c>
      <c r="B894" s="286" t="s">
        <v>734</v>
      </c>
      <c r="C894" s="285">
        <v>0</v>
      </c>
    </row>
    <row r="895" spans="1:3" ht="14.25">
      <c r="A895" s="286">
        <v>2130111</v>
      </c>
      <c r="B895" s="286" t="s">
        <v>735</v>
      </c>
      <c r="C895" s="285">
        <v>0</v>
      </c>
    </row>
    <row r="896" spans="1:3" ht="14.25">
      <c r="A896" s="286">
        <v>2130112</v>
      </c>
      <c r="B896" s="286" t="s">
        <v>736</v>
      </c>
      <c r="C896" s="285">
        <v>0</v>
      </c>
    </row>
    <row r="897" spans="1:3" ht="14.25">
      <c r="A897" s="286">
        <v>2130114</v>
      </c>
      <c r="B897" s="286" t="s">
        <v>737</v>
      </c>
      <c r="C897" s="285">
        <v>0</v>
      </c>
    </row>
    <row r="898" spans="1:3" ht="14.25">
      <c r="A898" s="286">
        <v>2130119</v>
      </c>
      <c r="B898" s="286" t="s">
        <v>738</v>
      </c>
      <c r="C898" s="285">
        <v>0</v>
      </c>
    </row>
    <row r="899" spans="1:3" ht="14.25">
      <c r="A899" s="286">
        <v>2130120</v>
      </c>
      <c r="B899" s="286" t="s">
        <v>739</v>
      </c>
      <c r="C899" s="285">
        <v>0</v>
      </c>
    </row>
    <row r="900" spans="1:3" ht="14.25">
      <c r="A900" s="286">
        <v>2130121</v>
      </c>
      <c r="B900" s="286" t="s">
        <v>740</v>
      </c>
      <c r="C900" s="285">
        <v>419</v>
      </c>
    </row>
    <row r="901" spans="1:3" ht="14.25">
      <c r="A901" s="286">
        <v>2130122</v>
      </c>
      <c r="B901" s="286" t="s">
        <v>741</v>
      </c>
      <c r="C901" s="285">
        <v>683</v>
      </c>
    </row>
    <row r="902" spans="1:3" ht="14.25">
      <c r="A902" s="286">
        <v>2130124</v>
      </c>
      <c r="B902" s="286" t="s">
        <v>742</v>
      </c>
      <c r="C902" s="285">
        <v>23</v>
      </c>
    </row>
    <row r="903" spans="1:3" ht="14.25">
      <c r="A903" s="286">
        <v>2130125</v>
      </c>
      <c r="B903" s="286" t="s">
        <v>743</v>
      </c>
      <c r="C903" s="285">
        <v>0</v>
      </c>
    </row>
    <row r="904" spans="1:3" ht="14.25">
      <c r="A904" s="286">
        <v>2130126</v>
      </c>
      <c r="B904" s="286" t="s">
        <v>744</v>
      </c>
      <c r="C904" s="285">
        <v>0</v>
      </c>
    </row>
    <row r="905" spans="1:3" ht="14.25">
      <c r="A905" s="286">
        <v>2130135</v>
      </c>
      <c r="B905" s="286" t="s">
        <v>745</v>
      </c>
      <c r="C905" s="285">
        <v>0</v>
      </c>
    </row>
    <row r="906" spans="1:3" ht="14.25">
      <c r="A906" s="286">
        <v>2130142</v>
      </c>
      <c r="B906" s="286" t="s">
        <v>746</v>
      </c>
      <c r="C906" s="285">
        <v>641</v>
      </c>
    </row>
    <row r="907" spans="1:3" ht="14.25">
      <c r="A907" s="286">
        <v>2130148</v>
      </c>
      <c r="B907" s="286" t="s">
        <v>747</v>
      </c>
      <c r="C907" s="285">
        <v>0</v>
      </c>
    </row>
    <row r="908" spans="1:3" ht="14.25">
      <c r="A908" s="286">
        <v>2130152</v>
      </c>
      <c r="B908" s="286" t="s">
        <v>748</v>
      </c>
      <c r="C908" s="285">
        <v>0</v>
      </c>
    </row>
    <row r="909" spans="1:3" ht="14.25">
      <c r="A909" s="286">
        <v>2130199</v>
      </c>
      <c r="B909" s="286" t="s">
        <v>749</v>
      </c>
      <c r="C909" s="285">
        <v>99</v>
      </c>
    </row>
    <row r="910" spans="1:3" ht="14.25">
      <c r="A910" s="286">
        <v>21302</v>
      </c>
      <c r="B910" s="284" t="s">
        <v>750</v>
      </c>
      <c r="C910" s="285">
        <f>SUM(C911:C937)</f>
        <v>160</v>
      </c>
    </row>
    <row r="911" spans="1:3" ht="14.25">
      <c r="A911" s="286">
        <v>2130201</v>
      </c>
      <c r="B911" s="286" t="s">
        <v>66</v>
      </c>
      <c r="C911" s="285">
        <v>0</v>
      </c>
    </row>
    <row r="912" spans="1:3" ht="14.25">
      <c r="A912" s="286">
        <v>2130202</v>
      </c>
      <c r="B912" s="286" t="s">
        <v>67</v>
      </c>
      <c r="C912" s="285">
        <v>0</v>
      </c>
    </row>
    <row r="913" spans="1:3" ht="14.25">
      <c r="A913" s="286">
        <v>2130203</v>
      </c>
      <c r="B913" s="286" t="s">
        <v>68</v>
      </c>
      <c r="C913" s="285">
        <v>0</v>
      </c>
    </row>
    <row r="914" spans="1:3" ht="14.25">
      <c r="A914" s="286">
        <v>2130204</v>
      </c>
      <c r="B914" s="286" t="s">
        <v>751</v>
      </c>
      <c r="C914" s="285">
        <v>0</v>
      </c>
    </row>
    <row r="915" spans="1:3" ht="14.25">
      <c r="A915" s="286">
        <v>2130205</v>
      </c>
      <c r="B915" s="286" t="s">
        <v>752</v>
      </c>
      <c r="C915" s="285">
        <v>57</v>
      </c>
    </row>
    <row r="916" spans="1:3" ht="14.25">
      <c r="A916" s="286">
        <v>2130206</v>
      </c>
      <c r="B916" s="286" t="s">
        <v>753</v>
      </c>
      <c r="C916" s="285">
        <v>0</v>
      </c>
    </row>
    <row r="917" spans="1:3" ht="14.25">
      <c r="A917" s="286">
        <v>2130207</v>
      </c>
      <c r="B917" s="286" t="s">
        <v>754</v>
      </c>
      <c r="C917" s="285">
        <v>0</v>
      </c>
    </row>
    <row r="918" spans="1:3" ht="14.25">
      <c r="A918" s="286">
        <v>2130208</v>
      </c>
      <c r="B918" s="286" t="s">
        <v>755</v>
      </c>
      <c r="C918" s="285">
        <v>0</v>
      </c>
    </row>
    <row r="919" spans="1:3" ht="14.25">
      <c r="A919" s="286">
        <v>2130209</v>
      </c>
      <c r="B919" s="286" t="s">
        <v>756</v>
      </c>
      <c r="C919" s="285">
        <v>0</v>
      </c>
    </row>
    <row r="920" spans="1:3" ht="14.25">
      <c r="A920" s="286">
        <v>2130210</v>
      </c>
      <c r="B920" s="286" t="s">
        <v>757</v>
      </c>
      <c r="C920" s="285">
        <v>0</v>
      </c>
    </row>
    <row r="921" spans="1:3" ht="14.25">
      <c r="A921" s="286">
        <v>2130211</v>
      </c>
      <c r="B921" s="286" t="s">
        <v>758</v>
      </c>
      <c r="C921" s="285">
        <v>0</v>
      </c>
    </row>
    <row r="922" spans="1:3" ht="14.25">
      <c r="A922" s="286">
        <v>2130212</v>
      </c>
      <c r="B922" s="286" t="s">
        <v>759</v>
      </c>
      <c r="C922" s="285">
        <v>0</v>
      </c>
    </row>
    <row r="923" spans="1:3" ht="14.25">
      <c r="A923" s="286">
        <v>2130213</v>
      </c>
      <c r="B923" s="286" t="s">
        <v>760</v>
      </c>
      <c r="C923" s="285">
        <v>0</v>
      </c>
    </row>
    <row r="924" spans="1:3" ht="14.25">
      <c r="A924" s="286">
        <v>2130216</v>
      </c>
      <c r="B924" s="286" t="s">
        <v>761</v>
      </c>
      <c r="C924" s="285">
        <v>0</v>
      </c>
    </row>
    <row r="925" spans="1:3" ht="14.25">
      <c r="A925" s="286">
        <v>2130217</v>
      </c>
      <c r="B925" s="286" t="s">
        <v>762</v>
      </c>
      <c r="C925" s="285">
        <v>0</v>
      </c>
    </row>
    <row r="926" spans="1:3" ht="14.25">
      <c r="A926" s="286">
        <v>2130218</v>
      </c>
      <c r="B926" s="286" t="s">
        <v>763</v>
      </c>
      <c r="C926" s="285">
        <v>0</v>
      </c>
    </row>
    <row r="927" spans="1:3" ht="14.25">
      <c r="A927" s="286">
        <v>2130219</v>
      </c>
      <c r="B927" s="286" t="s">
        <v>764</v>
      </c>
      <c r="C927" s="285">
        <v>0</v>
      </c>
    </row>
    <row r="928" spans="1:3" ht="14.25">
      <c r="A928" s="286">
        <v>2130220</v>
      </c>
      <c r="B928" s="286" t="s">
        <v>765</v>
      </c>
      <c r="C928" s="285">
        <v>0</v>
      </c>
    </row>
    <row r="929" spans="1:3" ht="14.25">
      <c r="A929" s="286">
        <v>2130221</v>
      </c>
      <c r="B929" s="286" t="s">
        <v>766</v>
      </c>
      <c r="C929" s="285">
        <v>0</v>
      </c>
    </row>
    <row r="930" spans="1:3" ht="14.25">
      <c r="A930" s="286">
        <v>2130223</v>
      </c>
      <c r="B930" s="286" t="s">
        <v>767</v>
      </c>
      <c r="C930" s="285">
        <v>0</v>
      </c>
    </row>
    <row r="931" spans="1:3" ht="14.25">
      <c r="A931" s="286">
        <v>2130224</v>
      </c>
      <c r="B931" s="286" t="s">
        <v>768</v>
      </c>
      <c r="C931" s="285">
        <v>0</v>
      </c>
    </row>
    <row r="932" spans="1:3" ht="14.25">
      <c r="A932" s="286">
        <v>2130225</v>
      </c>
      <c r="B932" s="286" t="s">
        <v>769</v>
      </c>
      <c r="C932" s="285">
        <v>0</v>
      </c>
    </row>
    <row r="933" spans="1:3" ht="14.25">
      <c r="A933" s="286">
        <v>2130226</v>
      </c>
      <c r="B933" s="286" t="s">
        <v>770</v>
      </c>
      <c r="C933" s="285">
        <v>0</v>
      </c>
    </row>
    <row r="934" spans="1:3" ht="14.25">
      <c r="A934" s="286">
        <v>2130227</v>
      </c>
      <c r="B934" s="286" t="s">
        <v>771</v>
      </c>
      <c r="C934" s="285">
        <v>0</v>
      </c>
    </row>
    <row r="935" spans="1:3" ht="14.25">
      <c r="A935" s="286">
        <v>2130232</v>
      </c>
      <c r="B935" s="286" t="s">
        <v>772</v>
      </c>
      <c r="C935" s="285">
        <v>0</v>
      </c>
    </row>
    <row r="936" spans="1:3" ht="14.25">
      <c r="A936" s="286">
        <v>2130234</v>
      </c>
      <c r="B936" s="286" t="s">
        <v>773</v>
      </c>
      <c r="C936" s="285">
        <v>0</v>
      </c>
    </row>
    <row r="937" spans="1:3" ht="14.25">
      <c r="A937" s="286">
        <v>2130299</v>
      </c>
      <c r="B937" s="286" t="s">
        <v>774</v>
      </c>
      <c r="C937" s="285">
        <v>103</v>
      </c>
    </row>
    <row r="938" spans="1:3" ht="14.25">
      <c r="A938" s="286">
        <v>21303</v>
      </c>
      <c r="B938" s="284" t="s">
        <v>775</v>
      </c>
      <c r="C938" s="285">
        <f>SUM(C939:C964)</f>
        <v>280</v>
      </c>
    </row>
    <row r="939" spans="1:3" ht="14.25">
      <c r="A939" s="286">
        <v>2130301</v>
      </c>
      <c r="B939" s="286" t="s">
        <v>66</v>
      </c>
      <c r="C939" s="285">
        <v>0</v>
      </c>
    </row>
    <row r="940" spans="1:3" ht="14.25">
      <c r="A940" s="286">
        <v>2130302</v>
      </c>
      <c r="B940" s="286" t="s">
        <v>67</v>
      </c>
      <c r="C940" s="285">
        <v>11</v>
      </c>
    </row>
    <row r="941" spans="1:3" ht="14.25">
      <c r="A941" s="286">
        <v>2130303</v>
      </c>
      <c r="B941" s="286" t="s">
        <v>68</v>
      </c>
      <c r="C941" s="285">
        <v>0</v>
      </c>
    </row>
    <row r="942" spans="1:3" ht="14.25">
      <c r="A942" s="286">
        <v>2130304</v>
      </c>
      <c r="B942" s="286" t="s">
        <v>776</v>
      </c>
      <c r="C942" s="285">
        <v>0</v>
      </c>
    </row>
    <row r="943" spans="1:3" ht="14.25">
      <c r="A943" s="286">
        <v>2130305</v>
      </c>
      <c r="B943" s="286" t="s">
        <v>777</v>
      </c>
      <c r="C943" s="285">
        <v>0</v>
      </c>
    </row>
    <row r="944" spans="1:3" ht="14.25">
      <c r="A944" s="286">
        <v>2130306</v>
      </c>
      <c r="B944" s="286" t="s">
        <v>778</v>
      </c>
      <c r="C944" s="285">
        <v>0</v>
      </c>
    </row>
    <row r="945" spans="1:3" ht="14.25">
      <c r="A945" s="286">
        <v>2130307</v>
      </c>
      <c r="B945" s="286" t="s">
        <v>779</v>
      </c>
      <c r="C945" s="285">
        <v>0</v>
      </c>
    </row>
    <row r="946" spans="1:3" ht="14.25">
      <c r="A946" s="286">
        <v>2130308</v>
      </c>
      <c r="B946" s="286" t="s">
        <v>780</v>
      </c>
      <c r="C946" s="285">
        <v>0</v>
      </c>
    </row>
    <row r="947" spans="1:3" ht="14.25">
      <c r="A947" s="286">
        <v>2130309</v>
      </c>
      <c r="B947" s="286" t="s">
        <v>781</v>
      </c>
      <c r="C947" s="285">
        <v>0</v>
      </c>
    </row>
    <row r="948" spans="1:3" ht="14.25">
      <c r="A948" s="286">
        <v>2130310</v>
      </c>
      <c r="B948" s="286" t="s">
        <v>782</v>
      </c>
      <c r="C948" s="285">
        <v>0</v>
      </c>
    </row>
    <row r="949" spans="1:3" ht="14.25">
      <c r="A949" s="286">
        <v>2130311</v>
      </c>
      <c r="B949" s="286" t="s">
        <v>783</v>
      </c>
      <c r="C949" s="285">
        <v>0</v>
      </c>
    </row>
    <row r="950" spans="1:3" ht="14.25">
      <c r="A950" s="286">
        <v>2130312</v>
      </c>
      <c r="B950" s="286" t="s">
        <v>784</v>
      </c>
      <c r="C950" s="285">
        <v>0</v>
      </c>
    </row>
    <row r="951" spans="1:3" ht="14.25">
      <c r="A951" s="286">
        <v>2130313</v>
      </c>
      <c r="B951" s="286" t="s">
        <v>785</v>
      </c>
      <c r="C951" s="285">
        <v>0</v>
      </c>
    </row>
    <row r="952" spans="1:3" ht="14.25">
      <c r="A952" s="286">
        <v>2130314</v>
      </c>
      <c r="B952" s="286" t="s">
        <v>786</v>
      </c>
      <c r="C952" s="285">
        <v>16</v>
      </c>
    </row>
    <row r="953" spans="1:3" ht="14.25">
      <c r="A953" s="286">
        <v>2130315</v>
      </c>
      <c r="B953" s="286" t="s">
        <v>787</v>
      </c>
      <c r="C953" s="285">
        <v>0</v>
      </c>
    </row>
    <row r="954" spans="1:3" ht="14.25">
      <c r="A954" s="286">
        <v>2130316</v>
      </c>
      <c r="B954" s="286" t="s">
        <v>788</v>
      </c>
      <c r="C954" s="285">
        <v>0</v>
      </c>
    </row>
    <row r="955" spans="1:3" ht="14.25">
      <c r="A955" s="286">
        <v>2130317</v>
      </c>
      <c r="B955" s="286" t="s">
        <v>789</v>
      </c>
      <c r="C955" s="285">
        <v>0</v>
      </c>
    </row>
    <row r="956" spans="1:3" ht="14.25">
      <c r="A956" s="286">
        <v>2130318</v>
      </c>
      <c r="B956" s="286" t="s">
        <v>790</v>
      </c>
      <c r="C956" s="285">
        <v>0</v>
      </c>
    </row>
    <row r="957" spans="1:3" ht="14.25">
      <c r="A957" s="286">
        <v>2130319</v>
      </c>
      <c r="B957" s="286" t="s">
        <v>791</v>
      </c>
      <c r="C957" s="285">
        <v>0</v>
      </c>
    </row>
    <row r="958" spans="1:3" ht="14.25">
      <c r="A958" s="286">
        <v>2130321</v>
      </c>
      <c r="B958" s="286" t="s">
        <v>792</v>
      </c>
      <c r="C958" s="285">
        <v>0</v>
      </c>
    </row>
    <row r="959" spans="1:3" ht="14.25">
      <c r="A959" s="286">
        <v>2130322</v>
      </c>
      <c r="B959" s="286" t="s">
        <v>793</v>
      </c>
      <c r="C959" s="285">
        <v>0</v>
      </c>
    </row>
    <row r="960" spans="1:3" ht="14.25">
      <c r="A960" s="286">
        <v>2130332</v>
      </c>
      <c r="B960" s="286" t="s">
        <v>794</v>
      </c>
      <c r="C960" s="285">
        <v>0</v>
      </c>
    </row>
    <row r="961" spans="1:3" ht="14.25">
      <c r="A961" s="286">
        <v>2130333</v>
      </c>
      <c r="B961" s="286" t="s">
        <v>767</v>
      </c>
      <c r="C961" s="285">
        <v>0</v>
      </c>
    </row>
    <row r="962" spans="1:3" ht="14.25">
      <c r="A962" s="286">
        <v>2130334</v>
      </c>
      <c r="B962" s="286" t="s">
        <v>795</v>
      </c>
      <c r="C962" s="285">
        <v>0</v>
      </c>
    </row>
    <row r="963" spans="1:3" ht="14.25">
      <c r="A963" s="286">
        <v>2130335</v>
      </c>
      <c r="B963" s="286" t="s">
        <v>796</v>
      </c>
      <c r="C963" s="285">
        <v>0</v>
      </c>
    </row>
    <row r="964" spans="1:3" ht="14.25">
      <c r="A964" s="286">
        <v>2130399</v>
      </c>
      <c r="B964" s="286" t="s">
        <v>797</v>
      </c>
      <c r="C964" s="285">
        <v>253</v>
      </c>
    </row>
    <row r="965" spans="1:3" ht="14.25">
      <c r="A965" s="286">
        <v>21304</v>
      </c>
      <c r="B965" s="284" t="s">
        <v>798</v>
      </c>
      <c r="C965" s="285">
        <f>SUM(C966:C975)</f>
        <v>0</v>
      </c>
    </row>
    <row r="966" spans="1:3" ht="14.25">
      <c r="A966" s="286">
        <v>2130401</v>
      </c>
      <c r="B966" s="286" t="s">
        <v>66</v>
      </c>
      <c r="C966" s="285">
        <v>0</v>
      </c>
    </row>
    <row r="967" spans="1:3" ht="14.25">
      <c r="A967" s="286">
        <v>2130402</v>
      </c>
      <c r="B967" s="286" t="s">
        <v>67</v>
      </c>
      <c r="C967" s="285">
        <v>0</v>
      </c>
    </row>
    <row r="968" spans="1:3" ht="14.25">
      <c r="A968" s="286">
        <v>2130403</v>
      </c>
      <c r="B968" s="286" t="s">
        <v>68</v>
      </c>
      <c r="C968" s="285">
        <v>0</v>
      </c>
    </row>
    <row r="969" spans="1:3" ht="14.25">
      <c r="A969" s="286">
        <v>2130404</v>
      </c>
      <c r="B969" s="286" t="s">
        <v>799</v>
      </c>
      <c r="C969" s="285">
        <v>0</v>
      </c>
    </row>
    <row r="970" spans="1:3" ht="14.25">
      <c r="A970" s="286">
        <v>2130405</v>
      </c>
      <c r="B970" s="286" t="s">
        <v>800</v>
      </c>
      <c r="C970" s="285">
        <v>0</v>
      </c>
    </row>
    <row r="971" spans="1:3" ht="14.25">
      <c r="A971" s="286">
        <v>2130406</v>
      </c>
      <c r="B971" s="286" t="s">
        <v>801</v>
      </c>
      <c r="C971" s="285">
        <v>0</v>
      </c>
    </row>
    <row r="972" spans="1:3" ht="14.25">
      <c r="A972" s="286">
        <v>2130407</v>
      </c>
      <c r="B972" s="286" t="s">
        <v>802</v>
      </c>
      <c r="C972" s="285">
        <v>0</v>
      </c>
    </row>
    <row r="973" spans="1:3" ht="14.25">
      <c r="A973" s="286">
        <v>2130408</v>
      </c>
      <c r="B973" s="286" t="s">
        <v>803</v>
      </c>
      <c r="C973" s="285">
        <v>0</v>
      </c>
    </row>
    <row r="974" spans="1:3" ht="14.25">
      <c r="A974" s="286">
        <v>2130409</v>
      </c>
      <c r="B974" s="286" t="s">
        <v>804</v>
      </c>
      <c r="C974" s="285">
        <v>0</v>
      </c>
    </row>
    <row r="975" spans="1:3" ht="14.25">
      <c r="A975" s="286">
        <v>2130499</v>
      </c>
      <c r="B975" s="286" t="s">
        <v>805</v>
      </c>
      <c r="C975" s="285">
        <v>0</v>
      </c>
    </row>
    <row r="976" spans="1:3" ht="14.25">
      <c r="A976" s="286">
        <v>21305</v>
      </c>
      <c r="B976" s="284" t="s">
        <v>806</v>
      </c>
      <c r="C976" s="285">
        <f>SUM(C977:C986)</f>
        <v>852</v>
      </c>
    </row>
    <row r="977" spans="1:3" ht="14.25">
      <c r="A977" s="286">
        <v>2130501</v>
      </c>
      <c r="B977" s="286" t="s">
        <v>66</v>
      </c>
      <c r="C977" s="285">
        <v>0</v>
      </c>
    </row>
    <row r="978" spans="1:3" ht="14.25">
      <c r="A978" s="286">
        <v>2130502</v>
      </c>
      <c r="B978" s="286" t="s">
        <v>67</v>
      </c>
      <c r="C978" s="285">
        <v>0</v>
      </c>
    </row>
    <row r="979" spans="1:3" ht="14.25">
      <c r="A979" s="286">
        <v>2130503</v>
      </c>
      <c r="B979" s="286" t="s">
        <v>68</v>
      </c>
      <c r="C979" s="285">
        <v>0</v>
      </c>
    </row>
    <row r="980" spans="1:3" ht="14.25">
      <c r="A980" s="286">
        <v>2130504</v>
      </c>
      <c r="B980" s="286" t="s">
        <v>807</v>
      </c>
      <c r="C980" s="285">
        <v>376</v>
      </c>
    </row>
    <row r="981" spans="1:3" ht="14.25">
      <c r="A981" s="286">
        <v>2130505</v>
      </c>
      <c r="B981" s="286" t="s">
        <v>808</v>
      </c>
      <c r="C981" s="285">
        <v>0</v>
      </c>
    </row>
    <row r="982" spans="1:3" ht="14.25">
      <c r="A982" s="286">
        <v>2130506</v>
      </c>
      <c r="B982" s="286" t="s">
        <v>809</v>
      </c>
      <c r="C982" s="285">
        <v>108</v>
      </c>
    </row>
    <row r="983" spans="1:3" ht="14.25">
      <c r="A983" s="286">
        <v>2130507</v>
      </c>
      <c r="B983" s="286" t="s">
        <v>810</v>
      </c>
      <c r="C983" s="285">
        <v>18</v>
      </c>
    </row>
    <row r="984" spans="1:3" ht="14.25">
      <c r="A984" s="286">
        <v>2130508</v>
      </c>
      <c r="B984" s="286" t="s">
        <v>811</v>
      </c>
      <c r="C984" s="285">
        <v>0</v>
      </c>
    </row>
    <row r="985" spans="1:3" ht="14.25">
      <c r="A985" s="286">
        <v>2130550</v>
      </c>
      <c r="B985" s="286" t="s">
        <v>812</v>
      </c>
      <c r="C985" s="285">
        <v>0</v>
      </c>
    </row>
    <row r="986" spans="1:3" ht="14.25">
      <c r="A986" s="286">
        <v>2130599</v>
      </c>
      <c r="B986" s="286" t="s">
        <v>813</v>
      </c>
      <c r="C986" s="285">
        <v>350</v>
      </c>
    </row>
    <row r="987" spans="1:3" ht="14.25">
      <c r="A987" s="286">
        <v>21306</v>
      </c>
      <c r="B987" s="284" t="s">
        <v>814</v>
      </c>
      <c r="C987" s="285">
        <f>SUM(C988:C992)</f>
        <v>0</v>
      </c>
    </row>
    <row r="988" spans="1:3" ht="14.25">
      <c r="A988" s="286">
        <v>2130601</v>
      </c>
      <c r="B988" s="286" t="s">
        <v>391</v>
      </c>
      <c r="C988" s="285">
        <v>0</v>
      </c>
    </row>
    <row r="989" spans="1:3" ht="14.25">
      <c r="A989" s="286">
        <v>2130602</v>
      </c>
      <c r="B989" s="286" t="s">
        <v>815</v>
      </c>
      <c r="C989" s="285">
        <v>0</v>
      </c>
    </row>
    <row r="990" spans="1:3" ht="14.25">
      <c r="A990" s="286">
        <v>2130603</v>
      </c>
      <c r="B990" s="286" t="s">
        <v>816</v>
      </c>
      <c r="C990" s="285">
        <v>0</v>
      </c>
    </row>
    <row r="991" spans="1:3" ht="14.25">
      <c r="A991" s="286">
        <v>2130604</v>
      </c>
      <c r="B991" s="286" t="s">
        <v>817</v>
      </c>
      <c r="C991" s="285">
        <v>0</v>
      </c>
    </row>
    <row r="992" spans="1:3" ht="14.25">
      <c r="A992" s="286">
        <v>2130699</v>
      </c>
      <c r="B992" s="286" t="s">
        <v>818</v>
      </c>
      <c r="C992" s="285">
        <v>0</v>
      </c>
    </row>
    <row r="993" spans="1:3" ht="14.25">
      <c r="A993" s="286">
        <v>21307</v>
      </c>
      <c r="B993" s="284" t="s">
        <v>819</v>
      </c>
      <c r="C993" s="285">
        <f>SUM(C994:C999)</f>
        <v>983</v>
      </c>
    </row>
    <row r="994" spans="1:3" ht="14.25">
      <c r="A994" s="286">
        <v>2130701</v>
      </c>
      <c r="B994" s="286" t="s">
        <v>820</v>
      </c>
      <c r="C994" s="285">
        <v>0</v>
      </c>
    </row>
    <row r="995" spans="1:3" ht="14.25">
      <c r="A995" s="286">
        <v>2130704</v>
      </c>
      <c r="B995" s="286" t="s">
        <v>821</v>
      </c>
      <c r="C995" s="285">
        <v>0</v>
      </c>
    </row>
    <row r="996" spans="1:3" ht="14.25">
      <c r="A996" s="286">
        <v>2130705</v>
      </c>
      <c r="B996" s="286" t="s">
        <v>822</v>
      </c>
      <c r="C996" s="285">
        <v>723</v>
      </c>
    </row>
    <row r="997" spans="1:3" ht="14.25">
      <c r="A997" s="286">
        <v>2130706</v>
      </c>
      <c r="B997" s="286" t="s">
        <v>823</v>
      </c>
      <c r="C997" s="285">
        <v>260</v>
      </c>
    </row>
    <row r="998" spans="1:3" ht="14.25">
      <c r="A998" s="286">
        <v>2130707</v>
      </c>
      <c r="B998" s="286" t="s">
        <v>824</v>
      </c>
      <c r="C998" s="285">
        <v>0</v>
      </c>
    </row>
    <row r="999" spans="1:3" ht="14.25">
      <c r="A999" s="286">
        <v>2130799</v>
      </c>
      <c r="B999" s="286" t="s">
        <v>825</v>
      </c>
      <c r="C999" s="285">
        <v>0</v>
      </c>
    </row>
    <row r="1000" spans="1:3" ht="14.25">
      <c r="A1000" s="286">
        <v>21308</v>
      </c>
      <c r="B1000" s="284" t="s">
        <v>826</v>
      </c>
      <c r="C1000" s="285">
        <f>SUM(C1001:C1006)</f>
        <v>13</v>
      </c>
    </row>
    <row r="1001" spans="1:3" ht="14.25">
      <c r="A1001" s="286">
        <v>2130801</v>
      </c>
      <c r="B1001" s="286" t="s">
        <v>827</v>
      </c>
      <c r="C1001" s="285">
        <v>4</v>
      </c>
    </row>
    <row r="1002" spans="1:3" ht="14.25">
      <c r="A1002" s="286">
        <v>2130802</v>
      </c>
      <c r="B1002" s="286" t="s">
        <v>828</v>
      </c>
      <c r="C1002" s="285">
        <v>0</v>
      </c>
    </row>
    <row r="1003" spans="1:3" ht="14.25">
      <c r="A1003" s="286">
        <v>2130803</v>
      </c>
      <c r="B1003" s="286" t="s">
        <v>829</v>
      </c>
      <c r="C1003" s="285">
        <v>9</v>
      </c>
    </row>
    <row r="1004" spans="1:3" ht="14.25">
      <c r="A1004" s="286">
        <v>2130804</v>
      </c>
      <c r="B1004" s="286" t="s">
        <v>830</v>
      </c>
      <c r="C1004" s="285">
        <v>0</v>
      </c>
    </row>
    <row r="1005" spans="1:3" ht="14.25">
      <c r="A1005" s="286">
        <v>2130805</v>
      </c>
      <c r="B1005" s="286" t="s">
        <v>831</v>
      </c>
      <c r="C1005" s="285">
        <v>0</v>
      </c>
    </row>
    <row r="1006" spans="1:3" ht="14.25">
      <c r="A1006" s="286">
        <v>2130899</v>
      </c>
      <c r="B1006" s="286" t="s">
        <v>832</v>
      </c>
      <c r="C1006" s="285">
        <v>0</v>
      </c>
    </row>
    <row r="1007" spans="1:3" ht="14.25">
      <c r="A1007" s="286">
        <v>21309</v>
      </c>
      <c r="B1007" s="284" t="s">
        <v>833</v>
      </c>
      <c r="C1007" s="285">
        <f>SUM(C1008:C1010)</f>
        <v>0</v>
      </c>
    </row>
    <row r="1008" spans="1:3" ht="14.25">
      <c r="A1008" s="286">
        <v>2130901</v>
      </c>
      <c r="B1008" s="286" t="s">
        <v>834</v>
      </c>
      <c r="C1008" s="285">
        <v>0</v>
      </c>
    </row>
    <row r="1009" spans="1:3" ht="14.25">
      <c r="A1009" s="286">
        <v>2130902</v>
      </c>
      <c r="B1009" s="286" t="s">
        <v>835</v>
      </c>
      <c r="C1009" s="285">
        <v>0</v>
      </c>
    </row>
    <row r="1010" spans="1:3" ht="14.25">
      <c r="A1010" s="286">
        <v>2130999</v>
      </c>
      <c r="B1010" s="286" t="s">
        <v>836</v>
      </c>
      <c r="C1010" s="285">
        <v>0</v>
      </c>
    </row>
    <row r="1011" spans="1:3" ht="14.25">
      <c r="A1011" s="286">
        <v>21399</v>
      </c>
      <c r="B1011" s="284" t="s">
        <v>837</v>
      </c>
      <c r="C1011" s="285">
        <f>C1012+C1013</f>
        <v>341</v>
      </c>
    </row>
    <row r="1012" spans="1:3" ht="14.25">
      <c r="A1012" s="286">
        <v>2139901</v>
      </c>
      <c r="B1012" s="286" t="s">
        <v>838</v>
      </c>
      <c r="C1012" s="285">
        <v>0</v>
      </c>
    </row>
    <row r="1013" spans="1:3" ht="14.25">
      <c r="A1013" s="286">
        <v>2139999</v>
      </c>
      <c r="B1013" s="286" t="s">
        <v>839</v>
      </c>
      <c r="C1013" s="285">
        <v>341</v>
      </c>
    </row>
    <row r="1014" spans="1:3" ht="14.25">
      <c r="A1014" s="286">
        <v>214</v>
      </c>
      <c r="B1014" s="284" t="s">
        <v>50</v>
      </c>
      <c r="C1014" s="285">
        <f>SUM(C1015,C1038,C1048,C1058,C1063,C1070,C1075)</f>
        <v>118</v>
      </c>
    </row>
    <row r="1015" spans="1:3" ht="14.25">
      <c r="A1015" s="286">
        <v>21401</v>
      </c>
      <c r="B1015" s="284" t="s">
        <v>840</v>
      </c>
      <c r="C1015" s="285">
        <f>SUM(C1016:C1037)</f>
        <v>118</v>
      </c>
    </row>
    <row r="1016" spans="1:3" ht="14.25">
      <c r="A1016" s="286">
        <v>2140101</v>
      </c>
      <c r="B1016" s="286" t="s">
        <v>66</v>
      </c>
      <c r="C1016" s="285">
        <v>0</v>
      </c>
    </row>
    <row r="1017" spans="1:3" ht="14.25">
      <c r="A1017" s="286">
        <v>2140102</v>
      </c>
      <c r="B1017" s="286" t="s">
        <v>67</v>
      </c>
      <c r="C1017" s="285">
        <v>0</v>
      </c>
    </row>
    <row r="1018" spans="1:3" ht="14.25">
      <c r="A1018" s="286">
        <v>2140103</v>
      </c>
      <c r="B1018" s="286" t="s">
        <v>68</v>
      </c>
      <c r="C1018" s="285">
        <v>0</v>
      </c>
    </row>
    <row r="1019" spans="1:3" ht="14.25">
      <c r="A1019" s="286">
        <v>2140104</v>
      </c>
      <c r="B1019" s="286" t="s">
        <v>841</v>
      </c>
      <c r="C1019" s="285">
        <v>0</v>
      </c>
    </row>
    <row r="1020" spans="1:3" ht="14.25">
      <c r="A1020" s="286">
        <v>2140106</v>
      </c>
      <c r="B1020" s="286" t="s">
        <v>842</v>
      </c>
      <c r="C1020" s="285">
        <v>118</v>
      </c>
    </row>
    <row r="1021" spans="1:3" ht="14.25">
      <c r="A1021" s="286">
        <v>2140109</v>
      </c>
      <c r="B1021" s="286" t="s">
        <v>843</v>
      </c>
      <c r="C1021" s="285">
        <v>0</v>
      </c>
    </row>
    <row r="1022" spans="1:3" ht="14.25">
      <c r="A1022" s="286">
        <v>2140110</v>
      </c>
      <c r="B1022" s="286" t="s">
        <v>844</v>
      </c>
      <c r="C1022" s="285">
        <v>0</v>
      </c>
    </row>
    <row r="1023" spans="1:3" ht="14.25">
      <c r="A1023" s="286">
        <v>2140111</v>
      </c>
      <c r="B1023" s="286" t="s">
        <v>845</v>
      </c>
      <c r="C1023" s="285">
        <v>0</v>
      </c>
    </row>
    <row r="1024" spans="1:3" ht="14.25">
      <c r="A1024" s="286">
        <v>2140112</v>
      </c>
      <c r="B1024" s="286" t="s">
        <v>846</v>
      </c>
      <c r="C1024" s="285">
        <v>0</v>
      </c>
    </row>
    <row r="1025" spans="1:3" ht="14.25">
      <c r="A1025" s="286">
        <v>2140114</v>
      </c>
      <c r="B1025" s="286" t="s">
        <v>847</v>
      </c>
      <c r="C1025" s="285">
        <v>0</v>
      </c>
    </row>
    <row r="1026" spans="1:3" ht="14.25">
      <c r="A1026" s="286">
        <v>2140122</v>
      </c>
      <c r="B1026" s="286" t="s">
        <v>848</v>
      </c>
      <c r="C1026" s="285">
        <v>0</v>
      </c>
    </row>
    <row r="1027" spans="1:3" ht="14.25">
      <c r="A1027" s="286">
        <v>2140123</v>
      </c>
      <c r="B1027" s="286" t="s">
        <v>849</v>
      </c>
      <c r="C1027" s="285">
        <v>0</v>
      </c>
    </row>
    <row r="1028" spans="1:3" ht="14.25">
      <c r="A1028" s="286">
        <v>2140127</v>
      </c>
      <c r="B1028" s="286" t="s">
        <v>850</v>
      </c>
      <c r="C1028" s="285">
        <v>0</v>
      </c>
    </row>
    <row r="1029" spans="1:3" ht="14.25">
      <c r="A1029" s="286">
        <v>2140128</v>
      </c>
      <c r="B1029" s="286" t="s">
        <v>851</v>
      </c>
      <c r="C1029" s="285">
        <v>0</v>
      </c>
    </row>
    <row r="1030" spans="1:3" ht="14.25">
      <c r="A1030" s="286">
        <v>2140129</v>
      </c>
      <c r="B1030" s="286" t="s">
        <v>852</v>
      </c>
      <c r="C1030" s="285">
        <v>0</v>
      </c>
    </row>
    <row r="1031" spans="1:3" ht="14.25">
      <c r="A1031" s="286">
        <v>2140130</v>
      </c>
      <c r="B1031" s="286" t="s">
        <v>853</v>
      </c>
      <c r="C1031" s="285">
        <v>0</v>
      </c>
    </row>
    <row r="1032" spans="1:3" ht="14.25">
      <c r="A1032" s="286">
        <v>2140131</v>
      </c>
      <c r="B1032" s="286" t="s">
        <v>854</v>
      </c>
      <c r="C1032" s="285">
        <v>0</v>
      </c>
    </row>
    <row r="1033" spans="1:3" ht="14.25">
      <c r="A1033" s="286">
        <v>2140133</v>
      </c>
      <c r="B1033" s="286" t="s">
        <v>855</v>
      </c>
      <c r="C1033" s="285">
        <v>0</v>
      </c>
    </row>
    <row r="1034" spans="1:3" ht="14.25">
      <c r="A1034" s="286">
        <v>2140136</v>
      </c>
      <c r="B1034" s="286" t="s">
        <v>856</v>
      </c>
      <c r="C1034" s="285">
        <v>0</v>
      </c>
    </row>
    <row r="1035" spans="1:3" ht="14.25">
      <c r="A1035" s="286">
        <v>2140138</v>
      </c>
      <c r="B1035" s="286" t="s">
        <v>857</v>
      </c>
      <c r="C1035" s="285">
        <v>0</v>
      </c>
    </row>
    <row r="1036" spans="1:3" ht="14.25">
      <c r="A1036" s="286">
        <v>2140139</v>
      </c>
      <c r="B1036" s="286" t="s">
        <v>858</v>
      </c>
      <c r="C1036" s="285">
        <v>0</v>
      </c>
    </row>
    <row r="1037" spans="1:3" ht="14.25">
      <c r="A1037" s="286">
        <v>2140199</v>
      </c>
      <c r="B1037" s="286" t="s">
        <v>859</v>
      </c>
      <c r="C1037" s="285">
        <v>0</v>
      </c>
    </row>
    <row r="1038" spans="1:3" ht="14.25">
      <c r="A1038" s="286">
        <v>21402</v>
      </c>
      <c r="B1038" s="284" t="s">
        <v>860</v>
      </c>
      <c r="C1038" s="285">
        <f>SUM(C1039:C1047)</f>
        <v>0</v>
      </c>
    </row>
    <row r="1039" spans="1:3" ht="14.25">
      <c r="A1039" s="286">
        <v>2140201</v>
      </c>
      <c r="B1039" s="286" t="s">
        <v>66</v>
      </c>
      <c r="C1039" s="285">
        <v>0</v>
      </c>
    </row>
    <row r="1040" spans="1:3" ht="14.25">
      <c r="A1040" s="286">
        <v>2140202</v>
      </c>
      <c r="B1040" s="286" t="s">
        <v>67</v>
      </c>
      <c r="C1040" s="285">
        <v>0</v>
      </c>
    </row>
    <row r="1041" spans="1:3" ht="14.25">
      <c r="A1041" s="286">
        <v>2140203</v>
      </c>
      <c r="B1041" s="286" t="s">
        <v>68</v>
      </c>
      <c r="C1041" s="285">
        <v>0</v>
      </c>
    </row>
    <row r="1042" spans="1:3" ht="14.25">
      <c r="A1042" s="286">
        <v>2140204</v>
      </c>
      <c r="B1042" s="286" t="s">
        <v>861</v>
      </c>
      <c r="C1042" s="285">
        <v>0</v>
      </c>
    </row>
    <row r="1043" spans="1:3" ht="14.25">
      <c r="A1043" s="286">
        <v>2140205</v>
      </c>
      <c r="B1043" s="286" t="s">
        <v>862</v>
      </c>
      <c r="C1043" s="285">
        <v>0</v>
      </c>
    </row>
    <row r="1044" spans="1:3" ht="14.25">
      <c r="A1044" s="286">
        <v>2140206</v>
      </c>
      <c r="B1044" s="286" t="s">
        <v>863</v>
      </c>
      <c r="C1044" s="285">
        <v>0</v>
      </c>
    </row>
    <row r="1045" spans="1:3" ht="14.25">
      <c r="A1045" s="286">
        <v>2140207</v>
      </c>
      <c r="B1045" s="286" t="s">
        <v>864</v>
      </c>
      <c r="C1045" s="285">
        <v>0</v>
      </c>
    </row>
    <row r="1046" spans="1:3" ht="14.25">
      <c r="A1046" s="286">
        <v>2140208</v>
      </c>
      <c r="B1046" s="286" t="s">
        <v>865</v>
      </c>
      <c r="C1046" s="285">
        <v>0</v>
      </c>
    </row>
    <row r="1047" spans="1:3" ht="14.25">
      <c r="A1047" s="286">
        <v>2140299</v>
      </c>
      <c r="B1047" s="286" t="s">
        <v>866</v>
      </c>
      <c r="C1047" s="285">
        <v>0</v>
      </c>
    </row>
    <row r="1048" spans="1:3" ht="14.25">
      <c r="A1048" s="286">
        <v>21403</v>
      </c>
      <c r="B1048" s="284" t="s">
        <v>867</v>
      </c>
      <c r="C1048" s="285">
        <f>SUM(C1049:C1057)</f>
        <v>0</v>
      </c>
    </row>
    <row r="1049" spans="1:3" ht="14.25">
      <c r="A1049" s="286">
        <v>2140301</v>
      </c>
      <c r="B1049" s="286" t="s">
        <v>66</v>
      </c>
      <c r="C1049" s="285">
        <v>0</v>
      </c>
    </row>
    <row r="1050" spans="1:3" ht="14.25">
      <c r="A1050" s="286">
        <v>2140302</v>
      </c>
      <c r="B1050" s="286" t="s">
        <v>67</v>
      </c>
      <c r="C1050" s="285">
        <v>0</v>
      </c>
    </row>
    <row r="1051" spans="1:3" ht="14.25">
      <c r="A1051" s="286">
        <v>2140303</v>
      </c>
      <c r="B1051" s="286" t="s">
        <v>68</v>
      </c>
      <c r="C1051" s="285">
        <v>0</v>
      </c>
    </row>
    <row r="1052" spans="1:3" ht="14.25">
      <c r="A1052" s="286">
        <v>2140304</v>
      </c>
      <c r="B1052" s="286" t="s">
        <v>868</v>
      </c>
      <c r="C1052" s="285">
        <v>0</v>
      </c>
    </row>
    <row r="1053" spans="1:3" ht="14.25">
      <c r="A1053" s="286">
        <v>2140305</v>
      </c>
      <c r="B1053" s="286" t="s">
        <v>869</v>
      </c>
      <c r="C1053" s="285">
        <v>0</v>
      </c>
    </row>
    <row r="1054" spans="1:3" ht="14.25">
      <c r="A1054" s="286">
        <v>2140306</v>
      </c>
      <c r="B1054" s="286" t="s">
        <v>870</v>
      </c>
      <c r="C1054" s="285">
        <v>0</v>
      </c>
    </row>
    <row r="1055" spans="1:3" ht="14.25">
      <c r="A1055" s="286">
        <v>2140307</v>
      </c>
      <c r="B1055" s="286" t="s">
        <v>871</v>
      </c>
      <c r="C1055" s="285">
        <v>0</v>
      </c>
    </row>
    <row r="1056" spans="1:3" ht="14.25">
      <c r="A1056" s="286">
        <v>2140308</v>
      </c>
      <c r="B1056" s="286" t="s">
        <v>872</v>
      </c>
      <c r="C1056" s="285">
        <v>0</v>
      </c>
    </row>
    <row r="1057" spans="1:3" ht="14.25">
      <c r="A1057" s="286">
        <v>2140399</v>
      </c>
      <c r="B1057" s="286" t="s">
        <v>873</v>
      </c>
      <c r="C1057" s="285">
        <v>0</v>
      </c>
    </row>
    <row r="1058" spans="1:3" ht="14.25">
      <c r="A1058" s="286">
        <v>21404</v>
      </c>
      <c r="B1058" s="284" t="s">
        <v>874</v>
      </c>
      <c r="C1058" s="285">
        <f>SUM(C1059:C1062)</f>
        <v>0</v>
      </c>
    </row>
    <row r="1059" spans="1:3" ht="14.25">
      <c r="A1059" s="286">
        <v>2140401</v>
      </c>
      <c r="B1059" s="286" t="s">
        <v>875</v>
      </c>
      <c r="C1059" s="285">
        <v>0</v>
      </c>
    </row>
    <row r="1060" spans="1:3" ht="14.25">
      <c r="A1060" s="286">
        <v>2140402</v>
      </c>
      <c r="B1060" s="286" t="s">
        <v>876</v>
      </c>
      <c r="C1060" s="285">
        <v>0</v>
      </c>
    </row>
    <row r="1061" spans="1:3" ht="14.25">
      <c r="A1061" s="286">
        <v>2140403</v>
      </c>
      <c r="B1061" s="286" t="s">
        <v>877</v>
      </c>
      <c r="C1061" s="285">
        <v>0</v>
      </c>
    </row>
    <row r="1062" spans="1:3" ht="14.25">
      <c r="A1062" s="286">
        <v>2140499</v>
      </c>
      <c r="B1062" s="286" t="s">
        <v>878</v>
      </c>
      <c r="C1062" s="285">
        <v>0</v>
      </c>
    </row>
    <row r="1063" spans="1:3" ht="14.25">
      <c r="A1063" s="286">
        <v>21405</v>
      </c>
      <c r="B1063" s="284" t="s">
        <v>879</v>
      </c>
      <c r="C1063" s="285">
        <f>SUM(C1064:C1069)</f>
        <v>0</v>
      </c>
    </row>
    <row r="1064" spans="1:3" ht="14.25">
      <c r="A1064" s="286">
        <v>2140501</v>
      </c>
      <c r="B1064" s="286" t="s">
        <v>66</v>
      </c>
      <c r="C1064" s="285">
        <v>0</v>
      </c>
    </row>
    <row r="1065" spans="1:3" ht="14.25">
      <c r="A1065" s="286">
        <v>2140502</v>
      </c>
      <c r="B1065" s="286" t="s">
        <v>67</v>
      </c>
      <c r="C1065" s="285">
        <v>0</v>
      </c>
    </row>
    <row r="1066" spans="1:3" ht="14.25">
      <c r="A1066" s="286">
        <v>2140503</v>
      </c>
      <c r="B1066" s="286" t="s">
        <v>68</v>
      </c>
      <c r="C1066" s="285">
        <v>0</v>
      </c>
    </row>
    <row r="1067" spans="1:3" ht="14.25">
      <c r="A1067" s="286">
        <v>2140504</v>
      </c>
      <c r="B1067" s="286" t="s">
        <v>865</v>
      </c>
      <c r="C1067" s="285">
        <v>0</v>
      </c>
    </row>
    <row r="1068" spans="1:3" ht="14.25">
      <c r="A1068" s="286">
        <v>2140505</v>
      </c>
      <c r="B1068" s="286" t="s">
        <v>880</v>
      </c>
      <c r="C1068" s="285">
        <v>0</v>
      </c>
    </row>
    <row r="1069" spans="1:3" ht="14.25">
      <c r="A1069" s="286">
        <v>2140599</v>
      </c>
      <c r="B1069" s="286" t="s">
        <v>881</v>
      </c>
      <c r="C1069" s="285">
        <v>0</v>
      </c>
    </row>
    <row r="1070" spans="1:3" ht="14.25">
      <c r="A1070" s="286">
        <v>21406</v>
      </c>
      <c r="B1070" s="284" t="s">
        <v>882</v>
      </c>
      <c r="C1070" s="285">
        <f>SUM(C1071:C1074)</f>
        <v>0</v>
      </c>
    </row>
    <row r="1071" spans="1:3" ht="14.25">
      <c r="A1071" s="286">
        <v>2140601</v>
      </c>
      <c r="B1071" s="286" t="s">
        <v>883</v>
      </c>
      <c r="C1071" s="285">
        <v>0</v>
      </c>
    </row>
    <row r="1072" spans="1:3" ht="14.25">
      <c r="A1072" s="286">
        <v>2140602</v>
      </c>
      <c r="B1072" s="286" t="s">
        <v>884</v>
      </c>
      <c r="C1072" s="285">
        <v>0</v>
      </c>
    </row>
    <row r="1073" spans="1:3" ht="14.25">
      <c r="A1073" s="286">
        <v>2140603</v>
      </c>
      <c r="B1073" s="286" t="s">
        <v>885</v>
      </c>
      <c r="C1073" s="285">
        <v>0</v>
      </c>
    </row>
    <row r="1074" spans="1:3" ht="14.25">
      <c r="A1074" s="286">
        <v>2140699</v>
      </c>
      <c r="B1074" s="286" t="s">
        <v>886</v>
      </c>
      <c r="C1074" s="285">
        <v>0</v>
      </c>
    </row>
    <row r="1075" spans="1:3" ht="14.25">
      <c r="A1075" s="286">
        <v>21499</v>
      </c>
      <c r="B1075" s="284" t="s">
        <v>887</v>
      </c>
      <c r="C1075" s="285">
        <f>SUM(C1076:C1077)</f>
        <v>0</v>
      </c>
    </row>
    <row r="1076" spans="1:3" ht="14.25">
      <c r="A1076" s="286">
        <v>2149901</v>
      </c>
      <c r="B1076" s="286" t="s">
        <v>888</v>
      </c>
      <c r="C1076" s="285">
        <v>0</v>
      </c>
    </row>
    <row r="1077" spans="1:3" ht="14.25">
      <c r="A1077" s="286">
        <v>2149999</v>
      </c>
      <c r="B1077" s="286" t="s">
        <v>889</v>
      </c>
      <c r="C1077" s="285">
        <v>0</v>
      </c>
    </row>
    <row r="1078" spans="1:3" ht="14.25">
      <c r="A1078" s="286">
        <v>215</v>
      </c>
      <c r="B1078" s="284" t="s">
        <v>51</v>
      </c>
      <c r="C1078" s="285">
        <f>SUM(C1079,C1089,C1105,C1110,C1124,C1133,C1140,C1147)</f>
        <v>2768</v>
      </c>
    </row>
    <row r="1079" spans="1:3" ht="14.25">
      <c r="A1079" s="286">
        <v>21501</v>
      </c>
      <c r="B1079" s="284" t="s">
        <v>890</v>
      </c>
      <c r="C1079" s="285">
        <f>SUM(C1080:C1088)</f>
        <v>0</v>
      </c>
    </row>
    <row r="1080" spans="1:3" ht="14.25">
      <c r="A1080" s="286">
        <v>2150101</v>
      </c>
      <c r="B1080" s="286" t="s">
        <v>66</v>
      </c>
      <c r="C1080" s="285">
        <v>0</v>
      </c>
    </row>
    <row r="1081" spans="1:3" ht="14.25">
      <c r="A1081" s="286">
        <v>2150102</v>
      </c>
      <c r="B1081" s="286" t="s">
        <v>67</v>
      </c>
      <c r="C1081" s="285">
        <v>0</v>
      </c>
    </row>
    <row r="1082" spans="1:3" ht="14.25">
      <c r="A1082" s="286">
        <v>2150103</v>
      </c>
      <c r="B1082" s="286" t="s">
        <v>68</v>
      </c>
      <c r="C1082" s="285">
        <v>0</v>
      </c>
    </row>
    <row r="1083" spans="1:3" ht="14.25">
      <c r="A1083" s="286">
        <v>2150104</v>
      </c>
      <c r="B1083" s="286" t="s">
        <v>891</v>
      </c>
      <c r="C1083" s="285">
        <v>0</v>
      </c>
    </row>
    <row r="1084" spans="1:3" ht="14.25">
      <c r="A1084" s="286">
        <v>2150105</v>
      </c>
      <c r="B1084" s="286" t="s">
        <v>892</v>
      </c>
      <c r="C1084" s="285">
        <v>0</v>
      </c>
    </row>
    <row r="1085" spans="1:3" ht="14.25">
      <c r="A1085" s="286">
        <v>2150106</v>
      </c>
      <c r="B1085" s="286" t="s">
        <v>893</v>
      </c>
      <c r="C1085" s="285">
        <v>0</v>
      </c>
    </row>
    <row r="1086" spans="1:3" ht="14.25">
      <c r="A1086" s="286">
        <v>2150107</v>
      </c>
      <c r="B1086" s="286" t="s">
        <v>894</v>
      </c>
      <c r="C1086" s="285">
        <v>0</v>
      </c>
    </row>
    <row r="1087" spans="1:3" ht="14.25">
      <c r="A1087" s="286">
        <v>2150108</v>
      </c>
      <c r="B1087" s="286" t="s">
        <v>895</v>
      </c>
      <c r="C1087" s="285">
        <v>0</v>
      </c>
    </row>
    <row r="1088" spans="1:3" ht="14.25">
      <c r="A1088" s="286">
        <v>2150199</v>
      </c>
      <c r="B1088" s="286" t="s">
        <v>896</v>
      </c>
      <c r="C1088" s="285">
        <v>0</v>
      </c>
    </row>
    <row r="1089" spans="1:3" ht="14.25">
      <c r="A1089" s="286">
        <v>21502</v>
      </c>
      <c r="B1089" s="284" t="s">
        <v>897</v>
      </c>
      <c r="C1089" s="285">
        <f>SUM(C1090:C1104)</f>
        <v>0</v>
      </c>
    </row>
    <row r="1090" spans="1:3" ht="14.25">
      <c r="A1090" s="286">
        <v>2150201</v>
      </c>
      <c r="B1090" s="286" t="s">
        <v>66</v>
      </c>
      <c r="C1090" s="285">
        <v>0</v>
      </c>
    </row>
    <row r="1091" spans="1:3" ht="14.25">
      <c r="A1091" s="286">
        <v>2150202</v>
      </c>
      <c r="B1091" s="286" t="s">
        <v>67</v>
      </c>
      <c r="C1091" s="285">
        <v>0</v>
      </c>
    </row>
    <row r="1092" spans="1:3" ht="14.25">
      <c r="A1092" s="286">
        <v>2150203</v>
      </c>
      <c r="B1092" s="286" t="s">
        <v>68</v>
      </c>
      <c r="C1092" s="285">
        <v>0</v>
      </c>
    </row>
    <row r="1093" spans="1:3" ht="14.25">
      <c r="A1093" s="286">
        <v>2150204</v>
      </c>
      <c r="B1093" s="286" t="s">
        <v>898</v>
      </c>
      <c r="C1093" s="285">
        <v>0</v>
      </c>
    </row>
    <row r="1094" spans="1:3" ht="14.25">
      <c r="A1094" s="286">
        <v>2150205</v>
      </c>
      <c r="B1094" s="286" t="s">
        <v>899</v>
      </c>
      <c r="C1094" s="285">
        <v>0</v>
      </c>
    </row>
    <row r="1095" spans="1:3" ht="14.25">
      <c r="A1095" s="286">
        <v>2150206</v>
      </c>
      <c r="B1095" s="286" t="s">
        <v>900</v>
      </c>
      <c r="C1095" s="285">
        <v>0</v>
      </c>
    </row>
    <row r="1096" spans="1:3" ht="14.25">
      <c r="A1096" s="286">
        <v>2150207</v>
      </c>
      <c r="B1096" s="286" t="s">
        <v>901</v>
      </c>
      <c r="C1096" s="285">
        <v>0</v>
      </c>
    </row>
    <row r="1097" spans="1:3" ht="14.25">
      <c r="A1097" s="286">
        <v>2150208</v>
      </c>
      <c r="B1097" s="286" t="s">
        <v>902</v>
      </c>
      <c r="C1097" s="285">
        <v>0</v>
      </c>
    </row>
    <row r="1098" spans="1:3" ht="14.25">
      <c r="A1098" s="286">
        <v>2150209</v>
      </c>
      <c r="B1098" s="286" t="s">
        <v>903</v>
      </c>
      <c r="C1098" s="285">
        <v>0</v>
      </c>
    </row>
    <row r="1099" spans="1:3" ht="14.25">
      <c r="A1099" s="286">
        <v>2150210</v>
      </c>
      <c r="B1099" s="286" t="s">
        <v>904</v>
      </c>
      <c r="C1099" s="285">
        <v>0</v>
      </c>
    </row>
    <row r="1100" spans="1:3" ht="14.25">
      <c r="A1100" s="286">
        <v>2150212</v>
      </c>
      <c r="B1100" s="286" t="s">
        <v>905</v>
      </c>
      <c r="C1100" s="285">
        <v>0</v>
      </c>
    </row>
    <row r="1101" spans="1:3" ht="14.25">
      <c r="A1101" s="286">
        <v>2150213</v>
      </c>
      <c r="B1101" s="286" t="s">
        <v>906</v>
      </c>
      <c r="C1101" s="285">
        <v>0</v>
      </c>
    </row>
    <row r="1102" spans="1:3" ht="14.25">
      <c r="A1102" s="286">
        <v>2150214</v>
      </c>
      <c r="B1102" s="286" t="s">
        <v>907</v>
      </c>
      <c r="C1102" s="285">
        <v>0</v>
      </c>
    </row>
    <row r="1103" spans="1:3" ht="14.25">
      <c r="A1103" s="286">
        <v>2150215</v>
      </c>
      <c r="B1103" s="286" t="s">
        <v>908</v>
      </c>
      <c r="C1103" s="285">
        <v>0</v>
      </c>
    </row>
    <row r="1104" spans="1:3" ht="14.25">
      <c r="A1104" s="286">
        <v>2150299</v>
      </c>
      <c r="B1104" s="286" t="s">
        <v>909</v>
      </c>
      <c r="C1104" s="285">
        <v>0</v>
      </c>
    </row>
    <row r="1105" spans="1:3" ht="14.25">
      <c r="A1105" s="286">
        <v>21503</v>
      </c>
      <c r="B1105" s="284" t="s">
        <v>910</v>
      </c>
      <c r="C1105" s="285">
        <f>SUM(C1106:C1109)</f>
        <v>0</v>
      </c>
    </row>
    <row r="1106" spans="1:3" ht="14.25">
      <c r="A1106" s="286">
        <v>2150301</v>
      </c>
      <c r="B1106" s="286" t="s">
        <v>66</v>
      </c>
      <c r="C1106" s="285">
        <v>0</v>
      </c>
    </row>
    <row r="1107" spans="1:3" ht="14.25">
      <c r="A1107" s="286">
        <v>2150302</v>
      </c>
      <c r="B1107" s="286" t="s">
        <v>67</v>
      </c>
      <c r="C1107" s="285">
        <v>0</v>
      </c>
    </row>
    <row r="1108" spans="1:3" ht="14.25">
      <c r="A1108" s="286">
        <v>2150303</v>
      </c>
      <c r="B1108" s="286" t="s">
        <v>68</v>
      </c>
      <c r="C1108" s="285">
        <v>0</v>
      </c>
    </row>
    <row r="1109" spans="1:3" ht="14.25">
      <c r="A1109" s="286">
        <v>2150399</v>
      </c>
      <c r="B1109" s="286" t="s">
        <v>911</v>
      </c>
      <c r="C1109" s="285">
        <v>0</v>
      </c>
    </row>
    <row r="1110" spans="1:3" ht="14.25">
      <c r="A1110" s="286">
        <v>21505</v>
      </c>
      <c r="B1110" s="284" t="s">
        <v>912</v>
      </c>
      <c r="C1110" s="285">
        <f>SUM(C1111:C1123)</f>
        <v>0</v>
      </c>
    </row>
    <row r="1111" spans="1:3" ht="14.25">
      <c r="A1111" s="286">
        <v>2150501</v>
      </c>
      <c r="B1111" s="286" t="s">
        <v>66</v>
      </c>
      <c r="C1111" s="285">
        <v>0</v>
      </c>
    </row>
    <row r="1112" spans="1:3" ht="14.25">
      <c r="A1112" s="286">
        <v>2150502</v>
      </c>
      <c r="B1112" s="286" t="s">
        <v>67</v>
      </c>
      <c r="C1112" s="285">
        <v>0</v>
      </c>
    </row>
    <row r="1113" spans="1:3" ht="14.25">
      <c r="A1113" s="286">
        <v>2150503</v>
      </c>
      <c r="B1113" s="286" t="s">
        <v>68</v>
      </c>
      <c r="C1113" s="285">
        <v>0</v>
      </c>
    </row>
    <row r="1114" spans="1:3" ht="14.25">
      <c r="A1114" s="286">
        <v>2150505</v>
      </c>
      <c r="B1114" s="286" t="s">
        <v>913</v>
      </c>
      <c r="C1114" s="285">
        <v>0</v>
      </c>
    </row>
    <row r="1115" spans="1:3" ht="14.25">
      <c r="A1115" s="286">
        <v>2150506</v>
      </c>
      <c r="B1115" s="286" t="s">
        <v>914</v>
      </c>
      <c r="C1115" s="285">
        <v>0</v>
      </c>
    </row>
    <row r="1116" spans="1:3" ht="14.25">
      <c r="A1116" s="286">
        <v>2150507</v>
      </c>
      <c r="B1116" s="286" t="s">
        <v>915</v>
      </c>
      <c r="C1116" s="285">
        <v>0</v>
      </c>
    </row>
    <row r="1117" spans="1:3" ht="14.25">
      <c r="A1117" s="286">
        <v>2150508</v>
      </c>
      <c r="B1117" s="286" t="s">
        <v>916</v>
      </c>
      <c r="C1117" s="285">
        <v>0</v>
      </c>
    </row>
    <row r="1118" spans="1:3" ht="14.25">
      <c r="A1118" s="286">
        <v>2150509</v>
      </c>
      <c r="B1118" s="286" t="s">
        <v>917</v>
      </c>
      <c r="C1118" s="285">
        <v>0</v>
      </c>
    </row>
    <row r="1119" spans="1:3" ht="14.25">
      <c r="A1119" s="286">
        <v>2150510</v>
      </c>
      <c r="B1119" s="286" t="s">
        <v>918</v>
      </c>
      <c r="C1119" s="285">
        <v>0</v>
      </c>
    </row>
    <row r="1120" spans="1:3" ht="14.25">
      <c r="A1120" s="286">
        <v>2150511</v>
      </c>
      <c r="B1120" s="286" t="s">
        <v>919</v>
      </c>
      <c r="C1120" s="285">
        <v>0</v>
      </c>
    </row>
    <row r="1121" spans="1:3" ht="14.25">
      <c r="A1121" s="286">
        <v>2150513</v>
      </c>
      <c r="B1121" s="286" t="s">
        <v>865</v>
      </c>
      <c r="C1121" s="285">
        <v>0</v>
      </c>
    </row>
    <row r="1122" spans="1:3" ht="14.25">
      <c r="A1122" s="286">
        <v>2150515</v>
      </c>
      <c r="B1122" s="286" t="s">
        <v>920</v>
      </c>
      <c r="C1122" s="285">
        <v>0</v>
      </c>
    </row>
    <row r="1123" spans="1:3" ht="14.25">
      <c r="A1123" s="286">
        <v>2150599</v>
      </c>
      <c r="B1123" s="286" t="s">
        <v>921</v>
      </c>
      <c r="C1123" s="285">
        <v>0</v>
      </c>
    </row>
    <row r="1124" spans="1:3" ht="14.25">
      <c r="A1124" s="286">
        <v>21506</v>
      </c>
      <c r="B1124" s="284" t="s">
        <v>922</v>
      </c>
      <c r="C1124" s="285">
        <f>SUM(C1125:C1132)</f>
        <v>191</v>
      </c>
    </row>
    <row r="1125" spans="1:3" ht="14.25">
      <c r="A1125" s="286">
        <v>2150601</v>
      </c>
      <c r="B1125" s="286" t="s">
        <v>66</v>
      </c>
      <c r="C1125" s="285">
        <v>110</v>
      </c>
    </row>
    <row r="1126" spans="1:3" ht="14.25">
      <c r="A1126" s="286">
        <v>2150602</v>
      </c>
      <c r="B1126" s="286" t="s">
        <v>67</v>
      </c>
      <c r="C1126" s="285">
        <v>81</v>
      </c>
    </row>
    <row r="1127" spans="1:3" ht="14.25">
      <c r="A1127" s="286">
        <v>2150603</v>
      </c>
      <c r="B1127" s="286" t="s">
        <v>68</v>
      </c>
      <c r="C1127" s="285">
        <v>0</v>
      </c>
    </row>
    <row r="1128" spans="1:3" ht="14.25">
      <c r="A1128" s="286">
        <v>2150604</v>
      </c>
      <c r="B1128" s="286" t="s">
        <v>923</v>
      </c>
      <c r="C1128" s="285">
        <v>0</v>
      </c>
    </row>
    <row r="1129" spans="1:3" ht="14.25">
      <c r="A1129" s="286">
        <v>2150605</v>
      </c>
      <c r="B1129" s="286" t="s">
        <v>924</v>
      </c>
      <c r="C1129" s="285">
        <v>0</v>
      </c>
    </row>
    <row r="1130" spans="1:3" ht="14.25">
      <c r="A1130" s="286">
        <v>2150606</v>
      </c>
      <c r="B1130" s="286" t="s">
        <v>925</v>
      </c>
      <c r="C1130" s="285">
        <v>0</v>
      </c>
    </row>
    <row r="1131" spans="1:3" ht="14.25">
      <c r="A1131" s="286">
        <v>2150607</v>
      </c>
      <c r="B1131" s="286" t="s">
        <v>926</v>
      </c>
      <c r="C1131" s="285">
        <v>0</v>
      </c>
    </row>
    <row r="1132" spans="1:3" ht="14.25">
      <c r="A1132" s="286">
        <v>2150699</v>
      </c>
      <c r="B1132" s="286" t="s">
        <v>927</v>
      </c>
      <c r="C1132" s="285">
        <v>0</v>
      </c>
    </row>
    <row r="1133" spans="1:3" ht="14.25">
      <c r="A1133" s="286">
        <v>21507</v>
      </c>
      <c r="B1133" s="284" t="s">
        <v>928</v>
      </c>
      <c r="C1133" s="285">
        <f>SUM(C1134:C1139)</f>
        <v>0</v>
      </c>
    </row>
    <row r="1134" spans="1:3" ht="14.25">
      <c r="A1134" s="286">
        <v>2150701</v>
      </c>
      <c r="B1134" s="286" t="s">
        <v>66</v>
      </c>
      <c r="C1134" s="285">
        <v>0</v>
      </c>
    </row>
    <row r="1135" spans="1:3" ht="14.25">
      <c r="A1135" s="286">
        <v>2150702</v>
      </c>
      <c r="B1135" s="286" t="s">
        <v>67</v>
      </c>
      <c r="C1135" s="285">
        <v>0</v>
      </c>
    </row>
    <row r="1136" spans="1:3" ht="14.25">
      <c r="A1136" s="286">
        <v>2150703</v>
      </c>
      <c r="B1136" s="286" t="s">
        <v>68</v>
      </c>
      <c r="C1136" s="285">
        <v>0</v>
      </c>
    </row>
    <row r="1137" spans="1:3" ht="14.25">
      <c r="A1137" s="286">
        <v>2150704</v>
      </c>
      <c r="B1137" s="286" t="s">
        <v>929</v>
      </c>
      <c r="C1137" s="285">
        <v>0</v>
      </c>
    </row>
    <row r="1138" spans="1:3" ht="14.25">
      <c r="A1138" s="286">
        <v>2150705</v>
      </c>
      <c r="B1138" s="286" t="s">
        <v>930</v>
      </c>
      <c r="C1138" s="285">
        <v>0</v>
      </c>
    </row>
    <row r="1139" spans="1:3" ht="14.25">
      <c r="A1139" s="286">
        <v>2150799</v>
      </c>
      <c r="B1139" s="286" t="s">
        <v>931</v>
      </c>
      <c r="C1139" s="285">
        <v>0</v>
      </c>
    </row>
    <row r="1140" spans="1:3" ht="14.25">
      <c r="A1140" s="286">
        <v>21508</v>
      </c>
      <c r="B1140" s="284" t="s">
        <v>932</v>
      </c>
      <c r="C1140" s="285">
        <f>SUM(C1141:C1146)</f>
        <v>2577</v>
      </c>
    </row>
    <row r="1141" spans="1:3" ht="14.25">
      <c r="A1141" s="286">
        <v>2150801</v>
      </c>
      <c r="B1141" s="286" t="s">
        <v>66</v>
      </c>
      <c r="C1141" s="285">
        <v>231</v>
      </c>
    </row>
    <row r="1142" spans="1:3" ht="14.25">
      <c r="A1142" s="286">
        <v>2150802</v>
      </c>
      <c r="B1142" s="286" t="s">
        <v>67</v>
      </c>
      <c r="C1142" s="285">
        <v>0</v>
      </c>
    </row>
    <row r="1143" spans="1:3" ht="14.25">
      <c r="A1143" s="286">
        <v>2150803</v>
      </c>
      <c r="B1143" s="286" t="s">
        <v>68</v>
      </c>
      <c r="C1143" s="285">
        <v>0</v>
      </c>
    </row>
    <row r="1144" spans="1:3" ht="14.25">
      <c r="A1144" s="286">
        <v>2150804</v>
      </c>
      <c r="B1144" s="286" t="s">
        <v>933</v>
      </c>
      <c r="C1144" s="285">
        <v>0</v>
      </c>
    </row>
    <row r="1145" spans="1:3" ht="14.25">
      <c r="A1145" s="286">
        <v>2150805</v>
      </c>
      <c r="B1145" s="286" t="s">
        <v>934</v>
      </c>
      <c r="C1145" s="285">
        <v>939</v>
      </c>
    </row>
    <row r="1146" spans="1:3" ht="14.25">
      <c r="A1146" s="286">
        <v>2150899</v>
      </c>
      <c r="B1146" s="286" t="s">
        <v>935</v>
      </c>
      <c r="C1146" s="285">
        <v>1407</v>
      </c>
    </row>
    <row r="1147" spans="1:3" ht="14.25">
      <c r="A1147" s="286">
        <v>21599</v>
      </c>
      <c r="B1147" s="284" t="s">
        <v>936</v>
      </c>
      <c r="C1147" s="285">
        <f>SUM(C1148:C1153)</f>
        <v>0</v>
      </c>
    </row>
    <row r="1148" spans="1:3" ht="14.25">
      <c r="A1148" s="286">
        <v>2159901</v>
      </c>
      <c r="B1148" s="286" t="s">
        <v>937</v>
      </c>
      <c r="C1148" s="285">
        <v>0</v>
      </c>
    </row>
    <row r="1149" spans="1:3" ht="14.25">
      <c r="A1149" s="286">
        <v>2159902</v>
      </c>
      <c r="B1149" s="286" t="s">
        <v>938</v>
      </c>
      <c r="C1149" s="285">
        <v>0</v>
      </c>
    </row>
    <row r="1150" spans="1:3" ht="14.25">
      <c r="A1150" s="286">
        <v>2159904</v>
      </c>
      <c r="B1150" s="286" t="s">
        <v>939</v>
      </c>
      <c r="C1150" s="285">
        <v>0</v>
      </c>
    </row>
    <row r="1151" spans="1:3" ht="14.25">
      <c r="A1151" s="286">
        <v>2159905</v>
      </c>
      <c r="B1151" s="286" t="s">
        <v>940</v>
      </c>
      <c r="C1151" s="285">
        <v>0</v>
      </c>
    </row>
    <row r="1152" spans="1:3" ht="14.25">
      <c r="A1152" s="286">
        <v>2159906</v>
      </c>
      <c r="B1152" s="286" t="s">
        <v>941</v>
      </c>
      <c r="C1152" s="285">
        <v>0</v>
      </c>
    </row>
    <row r="1153" spans="1:3" ht="14.25">
      <c r="A1153" s="286">
        <v>2159999</v>
      </c>
      <c r="B1153" s="286" t="s">
        <v>942</v>
      </c>
      <c r="C1153" s="285">
        <v>0</v>
      </c>
    </row>
    <row r="1154" spans="1:3" ht="14.25">
      <c r="A1154" s="286">
        <v>216</v>
      </c>
      <c r="B1154" s="284" t="s">
        <v>52</v>
      </c>
      <c r="C1154" s="285">
        <f>SUM(C1155,C1165,C1172,C1178)</f>
        <v>1202</v>
      </c>
    </row>
    <row r="1155" spans="1:3" ht="14.25">
      <c r="A1155" s="286">
        <v>21602</v>
      </c>
      <c r="B1155" s="284" t="s">
        <v>943</v>
      </c>
      <c r="C1155" s="285">
        <f>SUM(C1156:C1164)</f>
        <v>0</v>
      </c>
    </row>
    <row r="1156" spans="1:3" ht="14.25">
      <c r="A1156" s="286">
        <v>2160201</v>
      </c>
      <c r="B1156" s="286" t="s">
        <v>66</v>
      </c>
      <c r="C1156" s="285">
        <v>0</v>
      </c>
    </row>
    <row r="1157" spans="1:3" ht="14.25">
      <c r="A1157" s="286">
        <v>2160202</v>
      </c>
      <c r="B1157" s="286" t="s">
        <v>67</v>
      </c>
      <c r="C1157" s="285">
        <v>0</v>
      </c>
    </row>
    <row r="1158" spans="1:3" ht="14.25">
      <c r="A1158" s="286">
        <v>2160203</v>
      </c>
      <c r="B1158" s="286" t="s">
        <v>68</v>
      </c>
      <c r="C1158" s="285">
        <v>0</v>
      </c>
    </row>
    <row r="1159" spans="1:3" ht="14.25">
      <c r="A1159" s="286">
        <v>2160216</v>
      </c>
      <c r="B1159" s="286" t="s">
        <v>944</v>
      </c>
      <c r="C1159" s="285">
        <v>0</v>
      </c>
    </row>
    <row r="1160" spans="1:3" ht="14.25">
      <c r="A1160" s="286">
        <v>2160217</v>
      </c>
      <c r="B1160" s="286" t="s">
        <v>945</v>
      </c>
      <c r="C1160" s="285">
        <v>0</v>
      </c>
    </row>
    <row r="1161" spans="1:3" ht="14.25">
      <c r="A1161" s="286">
        <v>2160218</v>
      </c>
      <c r="B1161" s="286" t="s">
        <v>946</v>
      </c>
      <c r="C1161" s="285">
        <v>0</v>
      </c>
    </row>
    <row r="1162" spans="1:3" ht="14.25">
      <c r="A1162" s="286">
        <v>2160219</v>
      </c>
      <c r="B1162" s="286" t="s">
        <v>947</v>
      </c>
      <c r="C1162" s="285">
        <v>0</v>
      </c>
    </row>
    <row r="1163" spans="1:3" ht="14.25">
      <c r="A1163" s="286">
        <v>2160250</v>
      </c>
      <c r="B1163" s="286" t="s">
        <v>75</v>
      </c>
      <c r="C1163" s="285">
        <v>0</v>
      </c>
    </row>
    <row r="1164" spans="1:3" ht="14.25">
      <c r="A1164" s="286">
        <v>2160299</v>
      </c>
      <c r="B1164" s="286" t="s">
        <v>948</v>
      </c>
      <c r="C1164" s="285">
        <v>0</v>
      </c>
    </row>
    <row r="1165" spans="1:3" ht="14.25">
      <c r="A1165" s="286">
        <v>21605</v>
      </c>
      <c r="B1165" s="284" t="s">
        <v>949</v>
      </c>
      <c r="C1165" s="285">
        <f>SUM(C1166:C1171)</f>
        <v>1</v>
      </c>
    </row>
    <row r="1166" spans="1:3" ht="14.25">
      <c r="A1166" s="286">
        <v>2160501</v>
      </c>
      <c r="B1166" s="286" t="s">
        <v>66</v>
      </c>
      <c r="C1166" s="285">
        <v>0</v>
      </c>
    </row>
    <row r="1167" spans="1:3" ht="14.25">
      <c r="A1167" s="286">
        <v>2160502</v>
      </c>
      <c r="B1167" s="286" t="s">
        <v>67</v>
      </c>
      <c r="C1167" s="285">
        <v>1</v>
      </c>
    </row>
    <row r="1168" spans="1:3" ht="14.25">
      <c r="A1168" s="286">
        <v>2160503</v>
      </c>
      <c r="B1168" s="286" t="s">
        <v>68</v>
      </c>
      <c r="C1168" s="285">
        <v>0</v>
      </c>
    </row>
    <row r="1169" spans="1:3" ht="14.25">
      <c r="A1169" s="286">
        <v>2160504</v>
      </c>
      <c r="B1169" s="286" t="s">
        <v>950</v>
      </c>
      <c r="C1169" s="285">
        <v>0</v>
      </c>
    </row>
    <row r="1170" spans="1:3" ht="14.25">
      <c r="A1170" s="286">
        <v>2160505</v>
      </c>
      <c r="B1170" s="286" t="s">
        <v>951</v>
      </c>
      <c r="C1170" s="285">
        <v>0</v>
      </c>
    </row>
    <row r="1171" spans="1:3" ht="14.25">
      <c r="A1171" s="286">
        <v>2160599</v>
      </c>
      <c r="B1171" s="286" t="s">
        <v>952</v>
      </c>
      <c r="C1171" s="285">
        <v>0</v>
      </c>
    </row>
    <row r="1172" spans="1:3" ht="14.25">
      <c r="A1172" s="286">
        <v>21606</v>
      </c>
      <c r="B1172" s="284" t="s">
        <v>953</v>
      </c>
      <c r="C1172" s="285">
        <f>SUM(C1173:C1177)</f>
        <v>1176</v>
      </c>
    </row>
    <row r="1173" spans="1:3" ht="14.25">
      <c r="A1173" s="286">
        <v>2160601</v>
      </c>
      <c r="B1173" s="286" t="s">
        <v>66</v>
      </c>
      <c r="C1173" s="285">
        <v>0</v>
      </c>
    </row>
    <row r="1174" spans="1:3" ht="14.25">
      <c r="A1174" s="286">
        <v>2160602</v>
      </c>
      <c r="B1174" s="286" t="s">
        <v>67</v>
      </c>
      <c r="C1174" s="285">
        <v>0</v>
      </c>
    </row>
    <row r="1175" spans="1:3" ht="14.25">
      <c r="A1175" s="286">
        <v>2160603</v>
      </c>
      <c r="B1175" s="286" t="s">
        <v>68</v>
      </c>
      <c r="C1175" s="285">
        <v>0</v>
      </c>
    </row>
    <row r="1176" spans="1:3" ht="14.25">
      <c r="A1176" s="286">
        <v>2160607</v>
      </c>
      <c r="B1176" s="286" t="s">
        <v>954</v>
      </c>
      <c r="C1176" s="285">
        <v>0</v>
      </c>
    </row>
    <row r="1177" spans="1:3" ht="14.25">
      <c r="A1177" s="286">
        <v>2160699</v>
      </c>
      <c r="B1177" s="286" t="s">
        <v>955</v>
      </c>
      <c r="C1177" s="285">
        <v>1176</v>
      </c>
    </row>
    <row r="1178" spans="1:3" ht="14.25">
      <c r="A1178" s="286">
        <v>21699</v>
      </c>
      <c r="B1178" s="284" t="s">
        <v>956</v>
      </c>
      <c r="C1178" s="285">
        <f>SUM(C1179:C1180)</f>
        <v>25</v>
      </c>
    </row>
    <row r="1179" spans="1:3" ht="14.25">
      <c r="A1179" s="286">
        <v>2169901</v>
      </c>
      <c r="B1179" s="286" t="s">
        <v>957</v>
      </c>
      <c r="C1179" s="285">
        <v>0</v>
      </c>
    </row>
    <row r="1180" spans="1:3" ht="14.25">
      <c r="A1180" s="286">
        <v>2169999</v>
      </c>
      <c r="B1180" s="286" t="s">
        <v>958</v>
      </c>
      <c r="C1180" s="285">
        <v>25</v>
      </c>
    </row>
    <row r="1181" spans="1:3" ht="14.25">
      <c r="A1181" s="286">
        <v>217</v>
      </c>
      <c r="B1181" s="284" t="s">
        <v>53</v>
      </c>
      <c r="C1181" s="285">
        <f>SUM(C1182,C1189,C1199,C1205,C1208)</f>
        <v>145</v>
      </c>
    </row>
    <row r="1182" spans="1:3" ht="14.25">
      <c r="A1182" s="286">
        <v>21701</v>
      </c>
      <c r="B1182" s="284" t="s">
        <v>959</v>
      </c>
      <c r="C1182" s="285">
        <f>SUM(C1183:C1188)</f>
        <v>145</v>
      </c>
    </row>
    <row r="1183" spans="1:3" ht="14.25">
      <c r="A1183" s="286">
        <v>2170101</v>
      </c>
      <c r="B1183" s="286" t="s">
        <v>66</v>
      </c>
      <c r="C1183" s="285">
        <v>114</v>
      </c>
    </row>
    <row r="1184" spans="1:3" ht="14.25">
      <c r="A1184" s="286">
        <v>2170102</v>
      </c>
      <c r="B1184" s="286" t="s">
        <v>67</v>
      </c>
      <c r="C1184" s="285">
        <v>31</v>
      </c>
    </row>
    <row r="1185" spans="1:3" ht="14.25">
      <c r="A1185" s="286">
        <v>2170103</v>
      </c>
      <c r="B1185" s="286" t="s">
        <v>68</v>
      </c>
      <c r="C1185" s="285">
        <v>0</v>
      </c>
    </row>
    <row r="1186" spans="1:3" ht="14.25">
      <c r="A1186" s="286">
        <v>2170104</v>
      </c>
      <c r="B1186" s="286" t="s">
        <v>960</v>
      </c>
      <c r="C1186" s="285">
        <v>0</v>
      </c>
    </row>
    <row r="1187" spans="1:3" ht="14.25">
      <c r="A1187" s="286">
        <v>2170150</v>
      </c>
      <c r="B1187" s="286" t="s">
        <v>75</v>
      </c>
      <c r="C1187" s="285">
        <v>0</v>
      </c>
    </row>
    <row r="1188" spans="1:3" ht="14.25">
      <c r="A1188" s="286">
        <v>2170199</v>
      </c>
      <c r="B1188" s="286" t="s">
        <v>961</v>
      </c>
      <c r="C1188" s="285">
        <v>0</v>
      </c>
    </row>
    <row r="1189" spans="1:3" ht="14.25">
      <c r="A1189" s="286">
        <v>21702</v>
      </c>
      <c r="B1189" s="284" t="s">
        <v>962</v>
      </c>
      <c r="C1189" s="285">
        <f>SUM(C1190:C1198)</f>
        <v>0</v>
      </c>
    </row>
    <row r="1190" spans="1:3" ht="14.25">
      <c r="A1190" s="286">
        <v>2170201</v>
      </c>
      <c r="B1190" s="286" t="s">
        <v>963</v>
      </c>
      <c r="C1190" s="285">
        <v>0</v>
      </c>
    </row>
    <row r="1191" spans="1:3" ht="14.25">
      <c r="A1191" s="286">
        <v>2170202</v>
      </c>
      <c r="B1191" s="286" t="s">
        <v>964</v>
      </c>
      <c r="C1191" s="285">
        <v>0</v>
      </c>
    </row>
    <row r="1192" spans="1:3" ht="14.25">
      <c r="A1192" s="286">
        <v>2170203</v>
      </c>
      <c r="B1192" s="286" t="s">
        <v>965</v>
      </c>
      <c r="C1192" s="285">
        <v>0</v>
      </c>
    </row>
    <row r="1193" spans="1:3" ht="14.25">
      <c r="A1193" s="286">
        <v>2170204</v>
      </c>
      <c r="B1193" s="286" t="s">
        <v>966</v>
      </c>
      <c r="C1193" s="285">
        <v>0</v>
      </c>
    </row>
    <row r="1194" spans="1:3" ht="14.25">
      <c r="A1194" s="286">
        <v>2170205</v>
      </c>
      <c r="B1194" s="286" t="s">
        <v>967</v>
      </c>
      <c r="C1194" s="285">
        <v>0</v>
      </c>
    </row>
    <row r="1195" spans="1:3" ht="14.25">
      <c r="A1195" s="286">
        <v>2170206</v>
      </c>
      <c r="B1195" s="286" t="s">
        <v>968</v>
      </c>
      <c r="C1195" s="285">
        <v>0</v>
      </c>
    </row>
    <row r="1196" spans="1:3" ht="14.25">
      <c r="A1196" s="286">
        <v>2170207</v>
      </c>
      <c r="B1196" s="286" t="s">
        <v>969</v>
      </c>
      <c r="C1196" s="285">
        <v>0</v>
      </c>
    </row>
    <row r="1197" spans="1:3" ht="14.25">
      <c r="A1197" s="286">
        <v>2170208</v>
      </c>
      <c r="B1197" s="286" t="s">
        <v>970</v>
      </c>
      <c r="C1197" s="285">
        <v>0</v>
      </c>
    </row>
    <row r="1198" spans="1:3" ht="14.25">
      <c r="A1198" s="286">
        <v>2170299</v>
      </c>
      <c r="B1198" s="286" t="s">
        <v>971</v>
      </c>
      <c r="C1198" s="285">
        <v>0</v>
      </c>
    </row>
    <row r="1199" spans="1:3" ht="14.25">
      <c r="A1199" s="286">
        <v>21703</v>
      </c>
      <c r="B1199" s="284" t="s">
        <v>972</v>
      </c>
      <c r="C1199" s="285">
        <f>SUM(C1200:C1204)</f>
        <v>0</v>
      </c>
    </row>
    <row r="1200" spans="1:3" ht="14.25">
      <c r="A1200" s="286">
        <v>2170301</v>
      </c>
      <c r="B1200" s="286" t="s">
        <v>973</v>
      </c>
      <c r="C1200" s="285">
        <v>0</v>
      </c>
    </row>
    <row r="1201" spans="1:3" ht="14.25">
      <c r="A1201" s="286">
        <v>2170302</v>
      </c>
      <c r="B1201" s="286" t="s">
        <v>974</v>
      </c>
      <c r="C1201" s="285">
        <v>0</v>
      </c>
    </row>
    <row r="1202" spans="1:3" ht="14.25">
      <c r="A1202" s="286">
        <v>2170303</v>
      </c>
      <c r="B1202" s="286" t="s">
        <v>975</v>
      </c>
      <c r="C1202" s="285">
        <v>0</v>
      </c>
    </row>
    <row r="1203" spans="1:3" ht="14.25">
      <c r="A1203" s="286">
        <v>2170304</v>
      </c>
      <c r="B1203" s="286" t="s">
        <v>976</v>
      </c>
      <c r="C1203" s="285">
        <v>0</v>
      </c>
    </row>
    <row r="1204" spans="1:3" ht="14.25">
      <c r="A1204" s="286">
        <v>2170399</v>
      </c>
      <c r="B1204" s="286" t="s">
        <v>977</v>
      </c>
      <c r="C1204" s="285">
        <v>0</v>
      </c>
    </row>
    <row r="1205" spans="1:3" ht="14.25">
      <c r="A1205" s="286">
        <v>21704</v>
      </c>
      <c r="B1205" s="284" t="s">
        <v>978</v>
      </c>
      <c r="C1205" s="285">
        <f>SUM(C1206:C1207)</f>
        <v>0</v>
      </c>
    </row>
    <row r="1206" spans="1:3" ht="14.25">
      <c r="A1206" s="286">
        <v>2170401</v>
      </c>
      <c r="B1206" s="286" t="s">
        <v>979</v>
      </c>
      <c r="C1206" s="285">
        <v>0</v>
      </c>
    </row>
    <row r="1207" spans="1:3" ht="14.25">
      <c r="A1207" s="286">
        <v>2170499</v>
      </c>
      <c r="B1207" s="286" t="s">
        <v>980</v>
      </c>
      <c r="C1207" s="285">
        <v>0</v>
      </c>
    </row>
    <row r="1208" spans="1:3" ht="14.25">
      <c r="A1208" s="286">
        <v>21799</v>
      </c>
      <c r="B1208" s="284" t="s">
        <v>981</v>
      </c>
      <c r="C1208" s="285">
        <f>C1209</f>
        <v>0</v>
      </c>
    </row>
    <row r="1209" spans="1:3" ht="14.25">
      <c r="A1209" s="286">
        <v>2179901</v>
      </c>
      <c r="B1209" s="286" t="s">
        <v>982</v>
      </c>
      <c r="C1209" s="285">
        <v>0</v>
      </c>
    </row>
    <row r="1210" spans="1:3" ht="14.25">
      <c r="A1210" s="286">
        <v>219</v>
      </c>
      <c r="B1210" s="284" t="s">
        <v>983</v>
      </c>
      <c r="C1210" s="285">
        <f>SUM(C1211:C1219)</f>
        <v>0</v>
      </c>
    </row>
    <row r="1211" spans="1:3" ht="14.25">
      <c r="A1211" s="286">
        <v>21901</v>
      </c>
      <c r="B1211" s="284" t="s">
        <v>984</v>
      </c>
      <c r="C1211" s="285">
        <v>0</v>
      </c>
    </row>
    <row r="1212" spans="1:3" ht="14.25">
      <c r="A1212" s="286">
        <v>21902</v>
      </c>
      <c r="B1212" s="284" t="s">
        <v>985</v>
      </c>
      <c r="C1212" s="285">
        <v>0</v>
      </c>
    </row>
    <row r="1213" spans="1:3" ht="14.25">
      <c r="A1213" s="286">
        <v>21903</v>
      </c>
      <c r="B1213" s="284" t="s">
        <v>986</v>
      </c>
      <c r="C1213" s="285">
        <v>0</v>
      </c>
    </row>
    <row r="1214" spans="1:3" ht="14.25">
      <c r="A1214" s="286">
        <v>21904</v>
      </c>
      <c r="B1214" s="284" t="s">
        <v>987</v>
      </c>
      <c r="C1214" s="285">
        <v>0</v>
      </c>
    </row>
    <row r="1215" spans="1:3" ht="14.25">
      <c r="A1215" s="286">
        <v>21905</v>
      </c>
      <c r="B1215" s="284" t="s">
        <v>988</v>
      </c>
      <c r="C1215" s="285">
        <v>0</v>
      </c>
    </row>
    <row r="1216" spans="1:3" ht="14.25">
      <c r="A1216" s="286">
        <v>21906</v>
      </c>
      <c r="B1216" s="284" t="s">
        <v>729</v>
      </c>
      <c r="C1216" s="285">
        <v>0</v>
      </c>
    </row>
    <row r="1217" spans="1:3" ht="14.25">
      <c r="A1217" s="286">
        <v>21907</v>
      </c>
      <c r="B1217" s="284" t="s">
        <v>989</v>
      </c>
      <c r="C1217" s="285">
        <v>0</v>
      </c>
    </row>
    <row r="1218" spans="1:3" ht="14.25">
      <c r="A1218" s="286">
        <v>21908</v>
      </c>
      <c r="B1218" s="284" t="s">
        <v>990</v>
      </c>
      <c r="C1218" s="285">
        <v>0</v>
      </c>
    </row>
    <row r="1219" spans="1:3" ht="14.25">
      <c r="A1219" s="286">
        <v>21999</v>
      </c>
      <c r="B1219" s="284" t="s">
        <v>991</v>
      </c>
      <c r="C1219" s="285">
        <v>0</v>
      </c>
    </row>
    <row r="1220" spans="1:3" ht="14.25">
      <c r="A1220" s="286">
        <v>220</v>
      </c>
      <c r="B1220" s="284" t="s">
        <v>992</v>
      </c>
      <c r="C1220" s="285">
        <f>SUM(C1221,C1241,C1260,C1269,C1282,C1297)</f>
        <v>1827</v>
      </c>
    </row>
    <row r="1221" spans="1:3" ht="14.25">
      <c r="A1221" s="286">
        <v>22001</v>
      </c>
      <c r="B1221" s="284" t="s">
        <v>993</v>
      </c>
      <c r="C1221" s="285">
        <f>SUM(C1222:C1240)</f>
        <v>1827</v>
      </c>
    </row>
    <row r="1222" spans="1:3" ht="14.25">
      <c r="A1222" s="286">
        <v>2200101</v>
      </c>
      <c r="B1222" s="286" t="s">
        <v>66</v>
      </c>
      <c r="C1222" s="285">
        <v>473</v>
      </c>
    </row>
    <row r="1223" spans="1:3" ht="14.25">
      <c r="A1223" s="286">
        <v>2200102</v>
      </c>
      <c r="B1223" s="286" t="s">
        <v>67</v>
      </c>
      <c r="C1223" s="285">
        <v>79</v>
      </c>
    </row>
    <row r="1224" spans="1:3" ht="14.25">
      <c r="A1224" s="286">
        <v>2200103</v>
      </c>
      <c r="B1224" s="286" t="s">
        <v>68</v>
      </c>
      <c r="C1224" s="285">
        <v>0</v>
      </c>
    </row>
    <row r="1225" spans="1:3" ht="14.25">
      <c r="A1225" s="286">
        <v>2200104</v>
      </c>
      <c r="B1225" s="286" t="s">
        <v>994</v>
      </c>
      <c r="C1225" s="285">
        <v>483</v>
      </c>
    </row>
    <row r="1226" spans="1:3" ht="14.25">
      <c r="A1226" s="286">
        <v>2200105</v>
      </c>
      <c r="B1226" s="286" t="s">
        <v>995</v>
      </c>
      <c r="C1226" s="285">
        <v>0</v>
      </c>
    </row>
    <row r="1227" spans="1:3" ht="14.25">
      <c r="A1227" s="286">
        <v>2200106</v>
      </c>
      <c r="B1227" s="286" t="s">
        <v>996</v>
      </c>
      <c r="C1227" s="285">
        <v>85</v>
      </c>
    </row>
    <row r="1228" spans="1:3" ht="14.25">
      <c r="A1228" s="286">
        <v>2200107</v>
      </c>
      <c r="B1228" s="286" t="s">
        <v>997</v>
      </c>
      <c r="C1228" s="285">
        <v>0</v>
      </c>
    </row>
    <row r="1229" spans="1:3" ht="14.25">
      <c r="A1229" s="286">
        <v>2200108</v>
      </c>
      <c r="B1229" s="286" t="s">
        <v>998</v>
      </c>
      <c r="C1229" s="285">
        <v>0</v>
      </c>
    </row>
    <row r="1230" spans="1:3" ht="14.25">
      <c r="A1230" s="286">
        <v>2200109</v>
      </c>
      <c r="B1230" s="286" t="s">
        <v>999</v>
      </c>
      <c r="C1230" s="285">
        <v>0</v>
      </c>
    </row>
    <row r="1231" spans="1:3" ht="14.25">
      <c r="A1231" s="286">
        <v>2200110</v>
      </c>
      <c r="B1231" s="286" t="s">
        <v>1000</v>
      </c>
      <c r="C1231" s="285">
        <v>0</v>
      </c>
    </row>
    <row r="1232" spans="1:3" ht="14.25">
      <c r="A1232" s="286">
        <v>2200111</v>
      </c>
      <c r="B1232" s="286" t="s">
        <v>1001</v>
      </c>
      <c r="C1232" s="285">
        <v>2</v>
      </c>
    </row>
    <row r="1233" spans="1:3" ht="14.25">
      <c r="A1233" s="286">
        <v>2200112</v>
      </c>
      <c r="B1233" s="286" t="s">
        <v>1002</v>
      </c>
      <c r="C1233" s="285">
        <v>33</v>
      </c>
    </row>
    <row r="1234" spans="1:3" ht="14.25">
      <c r="A1234" s="286">
        <v>2200113</v>
      </c>
      <c r="B1234" s="286" t="s">
        <v>1003</v>
      </c>
      <c r="C1234" s="285">
        <v>0</v>
      </c>
    </row>
    <row r="1235" spans="1:3" ht="14.25">
      <c r="A1235" s="286">
        <v>2200114</v>
      </c>
      <c r="B1235" s="286" t="s">
        <v>1004</v>
      </c>
      <c r="C1235" s="285">
        <v>0</v>
      </c>
    </row>
    <row r="1236" spans="1:3" ht="14.25">
      <c r="A1236" s="286">
        <v>2200115</v>
      </c>
      <c r="B1236" s="286" t="s">
        <v>1005</v>
      </c>
      <c r="C1236" s="285">
        <v>0</v>
      </c>
    </row>
    <row r="1237" spans="1:3" ht="14.25">
      <c r="A1237" s="286">
        <v>2200116</v>
      </c>
      <c r="B1237" s="286" t="s">
        <v>1006</v>
      </c>
      <c r="C1237" s="285">
        <v>0</v>
      </c>
    </row>
    <row r="1238" spans="1:3" ht="14.25">
      <c r="A1238" s="286">
        <v>2200119</v>
      </c>
      <c r="B1238" s="286" t="s">
        <v>1007</v>
      </c>
      <c r="C1238" s="285">
        <v>0</v>
      </c>
    </row>
    <row r="1239" spans="1:3" ht="14.25">
      <c r="A1239" s="286">
        <v>2200150</v>
      </c>
      <c r="B1239" s="286" t="s">
        <v>75</v>
      </c>
      <c r="C1239" s="285">
        <v>0</v>
      </c>
    </row>
    <row r="1240" spans="1:3" ht="14.25">
      <c r="A1240" s="286">
        <v>2200199</v>
      </c>
      <c r="B1240" s="286" t="s">
        <v>1008</v>
      </c>
      <c r="C1240" s="285">
        <v>672</v>
      </c>
    </row>
    <row r="1241" spans="1:3" ht="14.25">
      <c r="A1241" s="286">
        <v>22002</v>
      </c>
      <c r="B1241" s="284" t="s">
        <v>1009</v>
      </c>
      <c r="C1241" s="285">
        <f>SUM(C1242:C1259)</f>
        <v>0</v>
      </c>
    </row>
    <row r="1242" spans="1:3" ht="14.25">
      <c r="A1242" s="286">
        <v>2200201</v>
      </c>
      <c r="B1242" s="286" t="s">
        <v>66</v>
      </c>
      <c r="C1242" s="285">
        <v>0</v>
      </c>
    </row>
    <row r="1243" spans="1:3" ht="14.25">
      <c r="A1243" s="286">
        <v>2200202</v>
      </c>
      <c r="B1243" s="286" t="s">
        <v>67</v>
      </c>
      <c r="C1243" s="285">
        <v>0</v>
      </c>
    </row>
    <row r="1244" spans="1:3" ht="14.25">
      <c r="A1244" s="286">
        <v>2200203</v>
      </c>
      <c r="B1244" s="286" t="s">
        <v>68</v>
      </c>
      <c r="C1244" s="285">
        <v>0</v>
      </c>
    </row>
    <row r="1245" spans="1:3" ht="14.25">
      <c r="A1245" s="286">
        <v>2200204</v>
      </c>
      <c r="B1245" s="286" t="s">
        <v>1010</v>
      </c>
      <c r="C1245" s="285">
        <v>0</v>
      </c>
    </row>
    <row r="1246" spans="1:3" ht="14.25">
      <c r="A1246" s="286">
        <v>2200205</v>
      </c>
      <c r="B1246" s="286" t="s">
        <v>1011</v>
      </c>
      <c r="C1246" s="285">
        <v>0</v>
      </c>
    </row>
    <row r="1247" spans="1:3" ht="14.25">
      <c r="A1247" s="286">
        <v>2200206</v>
      </c>
      <c r="B1247" s="286" t="s">
        <v>1012</v>
      </c>
      <c r="C1247" s="285">
        <v>0</v>
      </c>
    </row>
    <row r="1248" spans="1:3" ht="14.25">
      <c r="A1248" s="286">
        <v>2200207</v>
      </c>
      <c r="B1248" s="286" t="s">
        <v>1013</v>
      </c>
      <c r="C1248" s="285">
        <v>0</v>
      </c>
    </row>
    <row r="1249" spans="1:3" ht="14.25">
      <c r="A1249" s="286">
        <v>2200208</v>
      </c>
      <c r="B1249" s="286" t="s">
        <v>1014</v>
      </c>
      <c r="C1249" s="285">
        <v>0</v>
      </c>
    </row>
    <row r="1250" spans="1:3" ht="14.25">
      <c r="A1250" s="286">
        <v>2200209</v>
      </c>
      <c r="B1250" s="286" t="s">
        <v>1015</v>
      </c>
      <c r="C1250" s="285">
        <v>0</v>
      </c>
    </row>
    <row r="1251" spans="1:3" ht="14.25">
      <c r="A1251" s="286">
        <v>2200210</v>
      </c>
      <c r="B1251" s="286" t="s">
        <v>1016</v>
      </c>
      <c r="C1251" s="285">
        <v>0</v>
      </c>
    </row>
    <row r="1252" spans="1:3" ht="14.25">
      <c r="A1252" s="286">
        <v>2200211</v>
      </c>
      <c r="B1252" s="286" t="s">
        <v>1017</v>
      </c>
      <c r="C1252" s="285">
        <v>0</v>
      </c>
    </row>
    <row r="1253" spans="1:3" ht="14.25">
      <c r="A1253" s="286">
        <v>2200212</v>
      </c>
      <c r="B1253" s="286" t="s">
        <v>1018</v>
      </c>
      <c r="C1253" s="285">
        <v>0</v>
      </c>
    </row>
    <row r="1254" spans="1:3" ht="14.25">
      <c r="A1254" s="286">
        <v>2200213</v>
      </c>
      <c r="B1254" s="286" t="s">
        <v>1019</v>
      </c>
      <c r="C1254" s="285">
        <v>0</v>
      </c>
    </row>
    <row r="1255" spans="1:3" ht="14.25">
      <c r="A1255" s="286">
        <v>2200215</v>
      </c>
      <c r="B1255" s="286" t="s">
        <v>1020</v>
      </c>
      <c r="C1255" s="285">
        <v>0</v>
      </c>
    </row>
    <row r="1256" spans="1:3" ht="14.25">
      <c r="A1256" s="286">
        <v>2200217</v>
      </c>
      <c r="B1256" s="286" t="s">
        <v>1021</v>
      </c>
      <c r="C1256" s="285">
        <v>0</v>
      </c>
    </row>
    <row r="1257" spans="1:3" ht="14.25">
      <c r="A1257" s="286">
        <v>2200218</v>
      </c>
      <c r="B1257" s="286" t="s">
        <v>1022</v>
      </c>
      <c r="C1257" s="285">
        <v>0</v>
      </c>
    </row>
    <row r="1258" spans="1:3" ht="14.25">
      <c r="A1258" s="286">
        <v>2200250</v>
      </c>
      <c r="B1258" s="286" t="s">
        <v>75</v>
      </c>
      <c r="C1258" s="285">
        <v>0</v>
      </c>
    </row>
    <row r="1259" spans="1:3" ht="14.25">
      <c r="A1259" s="286">
        <v>2200299</v>
      </c>
      <c r="B1259" s="286" t="s">
        <v>1023</v>
      </c>
      <c r="C1259" s="285">
        <v>0</v>
      </c>
    </row>
    <row r="1260" spans="1:3" ht="14.25">
      <c r="A1260" s="286">
        <v>22003</v>
      </c>
      <c r="B1260" s="284" t="s">
        <v>1024</v>
      </c>
      <c r="C1260" s="285">
        <f>SUM(C1261:C1268)</f>
        <v>0</v>
      </c>
    </row>
    <row r="1261" spans="1:3" ht="14.25">
      <c r="A1261" s="286">
        <v>2200301</v>
      </c>
      <c r="B1261" s="286" t="s">
        <v>66</v>
      </c>
      <c r="C1261" s="285">
        <v>0</v>
      </c>
    </row>
    <row r="1262" spans="1:3" ht="14.25">
      <c r="A1262" s="286">
        <v>2200302</v>
      </c>
      <c r="B1262" s="286" t="s">
        <v>67</v>
      </c>
      <c r="C1262" s="285">
        <v>0</v>
      </c>
    </row>
    <row r="1263" spans="1:3" ht="14.25">
      <c r="A1263" s="286">
        <v>2200303</v>
      </c>
      <c r="B1263" s="286" t="s">
        <v>68</v>
      </c>
      <c r="C1263" s="285">
        <v>0</v>
      </c>
    </row>
    <row r="1264" spans="1:3" ht="14.25">
      <c r="A1264" s="286">
        <v>2200304</v>
      </c>
      <c r="B1264" s="286" t="s">
        <v>1025</v>
      </c>
      <c r="C1264" s="285">
        <v>0</v>
      </c>
    </row>
    <row r="1265" spans="1:3" ht="14.25">
      <c r="A1265" s="286">
        <v>2200305</v>
      </c>
      <c r="B1265" s="286" t="s">
        <v>1026</v>
      </c>
      <c r="C1265" s="285">
        <v>0</v>
      </c>
    </row>
    <row r="1266" spans="1:3" ht="14.25">
      <c r="A1266" s="286">
        <v>2200306</v>
      </c>
      <c r="B1266" s="286" t="s">
        <v>1027</v>
      </c>
      <c r="C1266" s="285">
        <v>0</v>
      </c>
    </row>
    <row r="1267" spans="1:3" ht="14.25">
      <c r="A1267" s="286">
        <v>2200350</v>
      </c>
      <c r="B1267" s="286" t="s">
        <v>75</v>
      </c>
      <c r="C1267" s="285">
        <v>0</v>
      </c>
    </row>
    <row r="1268" spans="1:3" ht="14.25">
      <c r="A1268" s="286">
        <v>2200399</v>
      </c>
      <c r="B1268" s="286" t="s">
        <v>1028</v>
      </c>
      <c r="C1268" s="285">
        <v>0</v>
      </c>
    </row>
    <row r="1269" spans="1:3" ht="14.25">
      <c r="A1269" s="286">
        <v>22004</v>
      </c>
      <c r="B1269" s="284" t="s">
        <v>1029</v>
      </c>
      <c r="C1269" s="285">
        <f>SUM(C1270:C1281)</f>
        <v>0</v>
      </c>
    </row>
    <row r="1270" spans="1:3" ht="14.25">
      <c r="A1270" s="286">
        <v>2200401</v>
      </c>
      <c r="B1270" s="286" t="s">
        <v>66</v>
      </c>
      <c r="C1270" s="285">
        <v>0</v>
      </c>
    </row>
    <row r="1271" spans="1:3" ht="14.25">
      <c r="A1271" s="286">
        <v>2200402</v>
      </c>
      <c r="B1271" s="286" t="s">
        <v>67</v>
      </c>
      <c r="C1271" s="285">
        <v>0</v>
      </c>
    </row>
    <row r="1272" spans="1:3" ht="14.25">
      <c r="A1272" s="286">
        <v>2200403</v>
      </c>
      <c r="B1272" s="286" t="s">
        <v>68</v>
      </c>
      <c r="C1272" s="285">
        <v>0</v>
      </c>
    </row>
    <row r="1273" spans="1:3" ht="14.25">
      <c r="A1273" s="286">
        <v>2200404</v>
      </c>
      <c r="B1273" s="286" t="s">
        <v>1030</v>
      </c>
      <c r="C1273" s="285">
        <v>0</v>
      </c>
    </row>
    <row r="1274" spans="1:3" ht="14.25">
      <c r="A1274" s="286">
        <v>2200405</v>
      </c>
      <c r="B1274" s="286" t="s">
        <v>1031</v>
      </c>
      <c r="C1274" s="285">
        <v>0</v>
      </c>
    </row>
    <row r="1275" spans="1:3" ht="14.25">
      <c r="A1275" s="286">
        <v>2200406</v>
      </c>
      <c r="B1275" s="286" t="s">
        <v>1032</v>
      </c>
      <c r="C1275" s="285">
        <v>0</v>
      </c>
    </row>
    <row r="1276" spans="1:3" ht="14.25">
      <c r="A1276" s="286">
        <v>2200407</v>
      </c>
      <c r="B1276" s="286" t="s">
        <v>1033</v>
      </c>
      <c r="C1276" s="285">
        <v>0</v>
      </c>
    </row>
    <row r="1277" spans="1:3" ht="14.25">
      <c r="A1277" s="286">
        <v>2200408</v>
      </c>
      <c r="B1277" s="286" t="s">
        <v>1034</v>
      </c>
      <c r="C1277" s="285">
        <v>0</v>
      </c>
    </row>
    <row r="1278" spans="1:3" ht="14.25">
      <c r="A1278" s="286">
        <v>2200409</v>
      </c>
      <c r="B1278" s="286" t="s">
        <v>1035</v>
      </c>
      <c r="C1278" s="285">
        <v>0</v>
      </c>
    </row>
    <row r="1279" spans="1:3" ht="14.25">
      <c r="A1279" s="286">
        <v>2200410</v>
      </c>
      <c r="B1279" s="286" t="s">
        <v>1036</v>
      </c>
      <c r="C1279" s="285">
        <v>0</v>
      </c>
    </row>
    <row r="1280" spans="1:3" ht="14.25">
      <c r="A1280" s="286">
        <v>2200450</v>
      </c>
      <c r="B1280" s="286" t="s">
        <v>1037</v>
      </c>
      <c r="C1280" s="285">
        <v>0</v>
      </c>
    </row>
    <row r="1281" spans="1:3" ht="14.25">
      <c r="A1281" s="286">
        <v>2200499</v>
      </c>
      <c r="B1281" s="286" t="s">
        <v>1038</v>
      </c>
      <c r="C1281" s="285">
        <v>0</v>
      </c>
    </row>
    <row r="1282" spans="1:3" ht="14.25">
      <c r="A1282" s="286">
        <v>22005</v>
      </c>
      <c r="B1282" s="284" t="s">
        <v>1039</v>
      </c>
      <c r="C1282" s="285">
        <f>SUM(C1283:C1296)</f>
        <v>0</v>
      </c>
    </row>
    <row r="1283" spans="1:3" ht="14.25">
      <c r="A1283" s="286">
        <v>2200501</v>
      </c>
      <c r="B1283" s="286" t="s">
        <v>66</v>
      </c>
      <c r="C1283" s="285">
        <v>0</v>
      </c>
    </row>
    <row r="1284" spans="1:3" ht="14.25">
      <c r="A1284" s="286">
        <v>2200502</v>
      </c>
      <c r="B1284" s="286" t="s">
        <v>67</v>
      </c>
      <c r="C1284" s="285">
        <v>0</v>
      </c>
    </row>
    <row r="1285" spans="1:3" ht="14.25">
      <c r="A1285" s="286">
        <v>2200503</v>
      </c>
      <c r="B1285" s="286" t="s">
        <v>68</v>
      </c>
      <c r="C1285" s="285">
        <v>0</v>
      </c>
    </row>
    <row r="1286" spans="1:3" ht="14.25">
      <c r="A1286" s="286">
        <v>2200504</v>
      </c>
      <c r="B1286" s="286" t="s">
        <v>1040</v>
      </c>
      <c r="C1286" s="285">
        <v>0</v>
      </c>
    </row>
    <row r="1287" spans="1:3" ht="14.25">
      <c r="A1287" s="286">
        <v>2200506</v>
      </c>
      <c r="B1287" s="286" t="s">
        <v>1041</v>
      </c>
      <c r="C1287" s="285">
        <v>0</v>
      </c>
    </row>
    <row r="1288" spans="1:3" ht="14.25">
      <c r="A1288" s="286">
        <v>2200507</v>
      </c>
      <c r="B1288" s="286" t="s">
        <v>1042</v>
      </c>
      <c r="C1288" s="285">
        <v>0</v>
      </c>
    </row>
    <row r="1289" spans="1:3" ht="14.25">
      <c r="A1289" s="286">
        <v>2200508</v>
      </c>
      <c r="B1289" s="286" t="s">
        <v>1043</v>
      </c>
      <c r="C1289" s="285">
        <v>0</v>
      </c>
    </row>
    <row r="1290" spans="1:3" ht="14.25">
      <c r="A1290" s="286">
        <v>2200509</v>
      </c>
      <c r="B1290" s="286" t="s">
        <v>1044</v>
      </c>
      <c r="C1290" s="285">
        <v>0</v>
      </c>
    </row>
    <row r="1291" spans="1:3" ht="14.25">
      <c r="A1291" s="286">
        <v>2200510</v>
      </c>
      <c r="B1291" s="286" t="s">
        <v>1045</v>
      </c>
      <c r="C1291" s="285">
        <v>0</v>
      </c>
    </row>
    <row r="1292" spans="1:3" ht="14.25">
      <c r="A1292" s="286">
        <v>2200511</v>
      </c>
      <c r="B1292" s="286" t="s">
        <v>1046</v>
      </c>
      <c r="C1292" s="285">
        <v>0</v>
      </c>
    </row>
    <row r="1293" spans="1:3" ht="14.25">
      <c r="A1293" s="286">
        <v>2200512</v>
      </c>
      <c r="B1293" s="286" t="s">
        <v>1047</v>
      </c>
      <c r="C1293" s="285">
        <v>0</v>
      </c>
    </row>
    <row r="1294" spans="1:3" ht="14.25">
      <c r="A1294" s="286">
        <v>2200513</v>
      </c>
      <c r="B1294" s="286" t="s">
        <v>1048</v>
      </c>
      <c r="C1294" s="285">
        <v>0</v>
      </c>
    </row>
    <row r="1295" spans="1:3" ht="14.25">
      <c r="A1295" s="286">
        <v>2200514</v>
      </c>
      <c r="B1295" s="286" t="s">
        <v>1049</v>
      </c>
      <c r="C1295" s="285">
        <v>0</v>
      </c>
    </row>
    <row r="1296" spans="1:3" ht="14.25">
      <c r="A1296" s="286">
        <v>2200599</v>
      </c>
      <c r="B1296" s="286" t="s">
        <v>1050</v>
      </c>
      <c r="C1296" s="285">
        <v>0</v>
      </c>
    </row>
    <row r="1297" spans="1:3" ht="14.25">
      <c r="A1297" s="286">
        <v>22099</v>
      </c>
      <c r="B1297" s="284" t="s">
        <v>1051</v>
      </c>
      <c r="C1297" s="285">
        <f>C1298</f>
        <v>0</v>
      </c>
    </row>
    <row r="1298" spans="1:3" ht="14.25">
      <c r="A1298" s="286">
        <v>2209901</v>
      </c>
      <c r="B1298" s="286" t="s">
        <v>1052</v>
      </c>
      <c r="C1298" s="285">
        <v>0</v>
      </c>
    </row>
    <row r="1299" spans="1:3" ht="14.25">
      <c r="A1299" s="286">
        <v>221</v>
      </c>
      <c r="B1299" s="284" t="s">
        <v>55</v>
      </c>
      <c r="C1299" s="285">
        <f>SUM(C1300,C1309,C1313)</f>
        <v>7398</v>
      </c>
    </row>
    <row r="1300" spans="1:3" ht="14.25">
      <c r="A1300" s="286">
        <v>22101</v>
      </c>
      <c r="B1300" s="284" t="s">
        <v>1053</v>
      </c>
      <c r="C1300" s="285">
        <f>SUM(C1301:C1308)</f>
        <v>6747</v>
      </c>
    </row>
    <row r="1301" spans="1:3" ht="14.25">
      <c r="A1301" s="286">
        <v>2210101</v>
      </c>
      <c r="B1301" s="286" t="s">
        <v>1054</v>
      </c>
      <c r="C1301" s="285">
        <v>0</v>
      </c>
    </row>
    <row r="1302" spans="1:3" ht="14.25">
      <c r="A1302" s="286">
        <v>2210102</v>
      </c>
      <c r="B1302" s="286" t="s">
        <v>1055</v>
      </c>
      <c r="C1302" s="285">
        <v>0</v>
      </c>
    </row>
    <row r="1303" spans="1:3" ht="14.25">
      <c r="A1303" s="286">
        <v>2210103</v>
      </c>
      <c r="B1303" s="286" t="s">
        <v>1056</v>
      </c>
      <c r="C1303" s="285">
        <v>6743</v>
      </c>
    </row>
    <row r="1304" spans="1:3" ht="14.25">
      <c r="A1304" s="286">
        <v>2210104</v>
      </c>
      <c r="B1304" s="286" t="s">
        <v>1057</v>
      </c>
      <c r="C1304" s="285">
        <v>0</v>
      </c>
    </row>
    <row r="1305" spans="1:3" ht="14.25">
      <c r="A1305" s="286">
        <v>2210105</v>
      </c>
      <c r="B1305" s="286" t="s">
        <v>1058</v>
      </c>
      <c r="C1305" s="285">
        <v>0</v>
      </c>
    </row>
    <row r="1306" spans="1:3" ht="14.25">
      <c r="A1306" s="286">
        <v>2210106</v>
      </c>
      <c r="B1306" s="286" t="s">
        <v>1059</v>
      </c>
      <c r="C1306" s="285">
        <v>4</v>
      </c>
    </row>
    <row r="1307" spans="1:3" ht="14.25">
      <c r="A1307" s="286">
        <v>2210107</v>
      </c>
      <c r="B1307" s="286" t="s">
        <v>1060</v>
      </c>
      <c r="C1307" s="285">
        <v>0</v>
      </c>
    </row>
    <row r="1308" spans="1:3" ht="14.25">
      <c r="A1308" s="286">
        <v>2210199</v>
      </c>
      <c r="B1308" s="286" t="s">
        <v>1061</v>
      </c>
      <c r="C1308" s="285">
        <v>0</v>
      </c>
    </row>
    <row r="1309" spans="1:3" ht="14.25">
      <c r="A1309" s="286">
        <v>22102</v>
      </c>
      <c r="B1309" s="284" t="s">
        <v>1062</v>
      </c>
      <c r="C1309" s="285">
        <f>SUM(C1310:C1312)</f>
        <v>651</v>
      </c>
    </row>
    <row r="1310" spans="1:3" ht="14.25">
      <c r="A1310" s="286">
        <v>2210201</v>
      </c>
      <c r="B1310" s="286" t="s">
        <v>1063</v>
      </c>
      <c r="C1310" s="285">
        <v>651</v>
      </c>
    </row>
    <row r="1311" spans="1:3" ht="14.25">
      <c r="A1311" s="286">
        <v>2210202</v>
      </c>
      <c r="B1311" s="286" t="s">
        <v>1064</v>
      </c>
      <c r="C1311" s="285">
        <v>0</v>
      </c>
    </row>
    <row r="1312" spans="1:3" ht="14.25">
      <c r="A1312" s="286">
        <v>2210203</v>
      </c>
      <c r="B1312" s="286" t="s">
        <v>1065</v>
      </c>
      <c r="C1312" s="285">
        <v>0</v>
      </c>
    </row>
    <row r="1313" spans="1:3" ht="14.25">
      <c r="A1313" s="286">
        <v>22103</v>
      </c>
      <c r="B1313" s="284" t="s">
        <v>1066</v>
      </c>
      <c r="C1313" s="285">
        <f>SUM(C1314:C1316)</f>
        <v>0</v>
      </c>
    </row>
    <row r="1314" spans="1:3" ht="14.25">
      <c r="A1314" s="286">
        <v>2210301</v>
      </c>
      <c r="B1314" s="286" t="s">
        <v>1067</v>
      </c>
      <c r="C1314" s="285">
        <v>0</v>
      </c>
    </row>
    <row r="1315" spans="1:3" ht="14.25">
      <c r="A1315" s="286">
        <v>2210302</v>
      </c>
      <c r="B1315" s="286" t="s">
        <v>1068</v>
      </c>
      <c r="C1315" s="285">
        <v>0</v>
      </c>
    </row>
    <row r="1316" spans="1:3" ht="14.25">
      <c r="A1316" s="286">
        <v>2210399</v>
      </c>
      <c r="B1316" s="286" t="s">
        <v>1069</v>
      </c>
      <c r="C1316" s="285">
        <v>0</v>
      </c>
    </row>
    <row r="1317" spans="1:3" ht="14.25">
      <c r="A1317" s="286">
        <v>222</v>
      </c>
      <c r="B1317" s="284" t="s">
        <v>1070</v>
      </c>
      <c r="C1317" s="285">
        <f>SUM(C1318,C1333,C1347,C1352,C1358)</f>
        <v>0</v>
      </c>
    </row>
    <row r="1318" spans="1:3" ht="14.25">
      <c r="A1318" s="286">
        <v>22201</v>
      </c>
      <c r="B1318" s="284" t="s">
        <v>1071</v>
      </c>
      <c r="C1318" s="285">
        <f>SUM(C1319:C1332)</f>
        <v>0</v>
      </c>
    </row>
    <row r="1319" spans="1:3" ht="14.25">
      <c r="A1319" s="286">
        <v>2220101</v>
      </c>
      <c r="B1319" s="286" t="s">
        <v>66</v>
      </c>
      <c r="C1319" s="285">
        <v>0</v>
      </c>
    </row>
    <row r="1320" spans="1:3" ht="14.25">
      <c r="A1320" s="286">
        <v>2220102</v>
      </c>
      <c r="B1320" s="286" t="s">
        <v>67</v>
      </c>
      <c r="C1320" s="285">
        <v>0</v>
      </c>
    </row>
    <row r="1321" spans="1:3" ht="14.25">
      <c r="A1321" s="286">
        <v>2220103</v>
      </c>
      <c r="B1321" s="286" t="s">
        <v>68</v>
      </c>
      <c r="C1321" s="285">
        <v>0</v>
      </c>
    </row>
    <row r="1322" spans="1:3" ht="14.25">
      <c r="A1322" s="286">
        <v>2220104</v>
      </c>
      <c r="B1322" s="286" t="s">
        <v>1072</v>
      </c>
      <c r="C1322" s="285">
        <v>0</v>
      </c>
    </row>
    <row r="1323" spans="1:3" ht="14.25">
      <c r="A1323" s="286">
        <v>2220105</v>
      </c>
      <c r="B1323" s="286" t="s">
        <v>1073</v>
      </c>
      <c r="C1323" s="285">
        <v>0</v>
      </c>
    </row>
    <row r="1324" spans="1:3" ht="14.25">
      <c r="A1324" s="286">
        <v>2220106</v>
      </c>
      <c r="B1324" s="286" t="s">
        <v>1074</v>
      </c>
      <c r="C1324" s="285">
        <v>0</v>
      </c>
    </row>
    <row r="1325" spans="1:3" ht="14.25">
      <c r="A1325" s="286">
        <v>2220107</v>
      </c>
      <c r="B1325" s="286" t="s">
        <v>1075</v>
      </c>
      <c r="C1325" s="285">
        <v>0</v>
      </c>
    </row>
    <row r="1326" spans="1:3" ht="14.25">
      <c r="A1326" s="286">
        <v>2220112</v>
      </c>
      <c r="B1326" s="286" t="s">
        <v>1076</v>
      </c>
      <c r="C1326" s="285">
        <v>0</v>
      </c>
    </row>
    <row r="1327" spans="1:3" ht="14.25">
      <c r="A1327" s="286">
        <v>2220113</v>
      </c>
      <c r="B1327" s="286" t="s">
        <v>1077</v>
      </c>
      <c r="C1327" s="285">
        <v>0</v>
      </c>
    </row>
    <row r="1328" spans="1:3" ht="14.25">
      <c r="A1328" s="286">
        <v>2220114</v>
      </c>
      <c r="B1328" s="286" t="s">
        <v>1078</v>
      </c>
      <c r="C1328" s="285">
        <v>0</v>
      </c>
    </row>
    <row r="1329" spans="1:3" ht="14.25">
      <c r="A1329" s="286">
        <v>2220115</v>
      </c>
      <c r="B1329" s="286" t="s">
        <v>1079</v>
      </c>
      <c r="C1329" s="285">
        <v>0</v>
      </c>
    </row>
    <row r="1330" spans="1:3" ht="14.25">
      <c r="A1330" s="286">
        <v>2220118</v>
      </c>
      <c r="B1330" s="286" t="s">
        <v>1080</v>
      </c>
      <c r="C1330" s="285">
        <v>0</v>
      </c>
    </row>
    <row r="1331" spans="1:3" ht="14.25">
      <c r="A1331" s="286">
        <v>2220150</v>
      </c>
      <c r="B1331" s="286" t="s">
        <v>75</v>
      </c>
      <c r="C1331" s="285">
        <v>0</v>
      </c>
    </row>
    <row r="1332" spans="1:3" ht="14.25">
      <c r="A1332" s="286">
        <v>2220199</v>
      </c>
      <c r="B1332" s="286" t="s">
        <v>1081</v>
      </c>
      <c r="C1332" s="285">
        <v>0</v>
      </c>
    </row>
    <row r="1333" spans="1:3" ht="14.25">
      <c r="A1333" s="286">
        <v>22202</v>
      </c>
      <c r="B1333" s="284" t="s">
        <v>1082</v>
      </c>
      <c r="C1333" s="285">
        <f>SUM(C1334:C1346)</f>
        <v>0</v>
      </c>
    </row>
    <row r="1334" spans="1:3" ht="14.25">
      <c r="A1334" s="286">
        <v>2220201</v>
      </c>
      <c r="B1334" s="286" t="s">
        <v>66</v>
      </c>
      <c r="C1334" s="285">
        <v>0</v>
      </c>
    </row>
    <row r="1335" spans="1:3" ht="14.25">
      <c r="A1335" s="286">
        <v>2220202</v>
      </c>
      <c r="B1335" s="286" t="s">
        <v>67</v>
      </c>
      <c r="C1335" s="285">
        <v>0</v>
      </c>
    </row>
    <row r="1336" spans="1:3" ht="14.25">
      <c r="A1336" s="286">
        <v>2220203</v>
      </c>
      <c r="B1336" s="286" t="s">
        <v>68</v>
      </c>
      <c r="C1336" s="285">
        <v>0</v>
      </c>
    </row>
    <row r="1337" spans="1:3" ht="14.25">
      <c r="A1337" s="286">
        <v>2220204</v>
      </c>
      <c r="B1337" s="286" t="s">
        <v>1083</v>
      </c>
      <c r="C1337" s="285">
        <v>0</v>
      </c>
    </row>
    <row r="1338" spans="1:3" ht="14.25">
      <c r="A1338" s="286">
        <v>2220205</v>
      </c>
      <c r="B1338" s="286" t="s">
        <v>1084</v>
      </c>
      <c r="C1338" s="285">
        <v>0</v>
      </c>
    </row>
    <row r="1339" spans="1:3" ht="14.25">
      <c r="A1339" s="286">
        <v>2220206</v>
      </c>
      <c r="B1339" s="286" t="s">
        <v>1085</v>
      </c>
      <c r="C1339" s="285">
        <v>0</v>
      </c>
    </row>
    <row r="1340" spans="1:3" ht="14.25">
      <c r="A1340" s="286">
        <v>2220207</v>
      </c>
      <c r="B1340" s="286" t="s">
        <v>1086</v>
      </c>
      <c r="C1340" s="285">
        <v>0</v>
      </c>
    </row>
    <row r="1341" spans="1:3" ht="14.25">
      <c r="A1341" s="286">
        <v>2220209</v>
      </c>
      <c r="B1341" s="286" t="s">
        <v>1087</v>
      </c>
      <c r="C1341" s="285">
        <v>0</v>
      </c>
    </row>
    <row r="1342" spans="1:3" ht="14.25">
      <c r="A1342" s="286">
        <v>2220210</v>
      </c>
      <c r="B1342" s="286" t="s">
        <v>1088</v>
      </c>
      <c r="C1342" s="285">
        <v>0</v>
      </c>
    </row>
    <row r="1343" spans="1:3" ht="14.25">
      <c r="A1343" s="286">
        <v>2220211</v>
      </c>
      <c r="B1343" s="286" t="s">
        <v>1089</v>
      </c>
      <c r="C1343" s="285">
        <v>0</v>
      </c>
    </row>
    <row r="1344" spans="1:3" ht="14.25">
      <c r="A1344" s="286">
        <v>2220212</v>
      </c>
      <c r="B1344" s="286" t="s">
        <v>1090</v>
      </c>
      <c r="C1344" s="285">
        <v>0</v>
      </c>
    </row>
    <row r="1345" spans="1:3" ht="14.25">
      <c r="A1345" s="286">
        <v>2220250</v>
      </c>
      <c r="B1345" s="286" t="s">
        <v>75</v>
      </c>
      <c r="C1345" s="285">
        <v>0</v>
      </c>
    </row>
    <row r="1346" spans="1:3" ht="14.25">
      <c r="A1346" s="286">
        <v>2220299</v>
      </c>
      <c r="B1346" s="286" t="s">
        <v>1091</v>
      </c>
      <c r="C1346" s="285">
        <v>0</v>
      </c>
    </row>
    <row r="1347" spans="1:3" ht="14.25">
      <c r="A1347" s="286">
        <v>22203</v>
      </c>
      <c r="B1347" s="284" t="s">
        <v>1092</v>
      </c>
      <c r="C1347" s="285">
        <f>SUM(C1348:C1351)</f>
        <v>0</v>
      </c>
    </row>
    <row r="1348" spans="1:3" ht="14.25">
      <c r="A1348" s="286">
        <v>2220301</v>
      </c>
      <c r="B1348" s="286" t="s">
        <v>1093</v>
      </c>
      <c r="C1348" s="285">
        <v>0</v>
      </c>
    </row>
    <row r="1349" spans="1:3" ht="14.25">
      <c r="A1349" s="286">
        <v>2220303</v>
      </c>
      <c r="B1349" s="286" t="s">
        <v>1094</v>
      </c>
      <c r="C1349" s="285">
        <v>0</v>
      </c>
    </row>
    <row r="1350" spans="1:3" ht="14.25">
      <c r="A1350" s="286">
        <v>2220304</v>
      </c>
      <c r="B1350" s="286" t="s">
        <v>1095</v>
      </c>
      <c r="C1350" s="285">
        <v>0</v>
      </c>
    </row>
    <row r="1351" spans="1:3" ht="14.25">
      <c r="A1351" s="286">
        <v>2220399</v>
      </c>
      <c r="B1351" s="286" t="s">
        <v>1096</v>
      </c>
      <c r="C1351" s="285">
        <v>0</v>
      </c>
    </row>
    <row r="1352" spans="1:3" ht="14.25">
      <c r="A1352" s="286">
        <v>22204</v>
      </c>
      <c r="B1352" s="284" t="s">
        <v>1097</v>
      </c>
      <c r="C1352" s="285">
        <f>SUM(C1353:C1357)</f>
        <v>0</v>
      </c>
    </row>
    <row r="1353" spans="1:3" ht="14.25">
      <c r="A1353" s="286">
        <v>2220401</v>
      </c>
      <c r="B1353" s="286" t="s">
        <v>1098</v>
      </c>
      <c r="C1353" s="285">
        <v>0</v>
      </c>
    </row>
    <row r="1354" spans="1:3" ht="14.25">
      <c r="A1354" s="286">
        <v>2220402</v>
      </c>
      <c r="B1354" s="286" t="s">
        <v>1099</v>
      </c>
      <c r="C1354" s="285">
        <v>0</v>
      </c>
    </row>
    <row r="1355" spans="1:3" ht="14.25">
      <c r="A1355" s="286">
        <v>2220403</v>
      </c>
      <c r="B1355" s="286" t="s">
        <v>1100</v>
      </c>
      <c r="C1355" s="285">
        <v>0</v>
      </c>
    </row>
    <row r="1356" spans="1:3" ht="14.25">
      <c r="A1356" s="286">
        <v>2220404</v>
      </c>
      <c r="B1356" s="286" t="s">
        <v>1101</v>
      </c>
      <c r="C1356" s="285">
        <v>0</v>
      </c>
    </row>
    <row r="1357" spans="1:3" ht="14.25">
      <c r="A1357" s="286">
        <v>2220499</v>
      </c>
      <c r="B1357" s="286" t="s">
        <v>1102</v>
      </c>
      <c r="C1357" s="285">
        <v>0</v>
      </c>
    </row>
    <row r="1358" spans="1:3" ht="14.25">
      <c r="A1358" s="286">
        <v>22205</v>
      </c>
      <c r="B1358" s="284" t="s">
        <v>1103</v>
      </c>
      <c r="C1358" s="285">
        <f>SUM(C1359:C1369)</f>
        <v>0</v>
      </c>
    </row>
    <row r="1359" spans="1:3" ht="14.25">
      <c r="A1359" s="286">
        <v>2220501</v>
      </c>
      <c r="B1359" s="286" t="s">
        <v>1104</v>
      </c>
      <c r="C1359" s="285">
        <v>0</v>
      </c>
    </row>
    <row r="1360" spans="1:3" ht="14.25">
      <c r="A1360" s="286">
        <v>2220502</v>
      </c>
      <c r="B1360" s="286" t="s">
        <v>1105</v>
      </c>
      <c r="C1360" s="285">
        <v>0</v>
      </c>
    </row>
    <row r="1361" spans="1:3" ht="14.25">
      <c r="A1361" s="286">
        <v>2220503</v>
      </c>
      <c r="B1361" s="286" t="s">
        <v>1106</v>
      </c>
      <c r="C1361" s="285">
        <v>0</v>
      </c>
    </row>
    <row r="1362" spans="1:3" ht="14.25">
      <c r="A1362" s="286">
        <v>2220504</v>
      </c>
      <c r="B1362" s="286" t="s">
        <v>1107</v>
      </c>
      <c r="C1362" s="285">
        <v>0</v>
      </c>
    </row>
    <row r="1363" spans="1:3" ht="14.25">
      <c r="A1363" s="286">
        <v>2220505</v>
      </c>
      <c r="B1363" s="286" t="s">
        <v>1108</v>
      </c>
      <c r="C1363" s="285">
        <v>0</v>
      </c>
    </row>
    <row r="1364" spans="1:3" ht="14.25">
      <c r="A1364" s="286">
        <v>2220506</v>
      </c>
      <c r="B1364" s="286" t="s">
        <v>1109</v>
      </c>
      <c r="C1364" s="285">
        <v>0</v>
      </c>
    </row>
    <row r="1365" spans="1:3" ht="14.25">
      <c r="A1365" s="286">
        <v>2220507</v>
      </c>
      <c r="B1365" s="286" t="s">
        <v>1110</v>
      </c>
      <c r="C1365" s="285">
        <v>0</v>
      </c>
    </row>
    <row r="1366" spans="1:3" ht="14.25">
      <c r="A1366" s="286">
        <v>2220508</v>
      </c>
      <c r="B1366" s="286" t="s">
        <v>1111</v>
      </c>
      <c r="C1366" s="285">
        <v>0</v>
      </c>
    </row>
    <row r="1367" spans="1:3" ht="14.25">
      <c r="A1367" s="286">
        <v>2220509</v>
      </c>
      <c r="B1367" s="286" t="s">
        <v>1112</v>
      </c>
      <c r="C1367" s="285">
        <v>0</v>
      </c>
    </row>
    <row r="1368" spans="1:3" ht="14.25">
      <c r="A1368" s="286">
        <v>2220510</v>
      </c>
      <c r="B1368" s="286" t="s">
        <v>1113</v>
      </c>
      <c r="C1368" s="285">
        <v>0</v>
      </c>
    </row>
    <row r="1369" spans="1:3" ht="14.25">
      <c r="A1369" s="286">
        <v>2220599</v>
      </c>
      <c r="B1369" s="286" t="s">
        <v>1114</v>
      </c>
      <c r="C1369" s="285">
        <v>0</v>
      </c>
    </row>
    <row r="1370" spans="1:3" ht="14.25">
      <c r="A1370" s="286">
        <v>229</v>
      </c>
      <c r="B1370" s="284" t="s">
        <v>1115</v>
      </c>
      <c r="C1370" s="285">
        <f>C1371</f>
        <v>19735</v>
      </c>
    </row>
    <row r="1371" spans="1:3" ht="14.25">
      <c r="A1371" s="286">
        <v>22999</v>
      </c>
      <c r="B1371" s="284" t="s">
        <v>1116</v>
      </c>
      <c r="C1371" s="285">
        <f>C1372</f>
        <v>19735</v>
      </c>
    </row>
    <row r="1372" spans="1:3" ht="14.25">
      <c r="A1372" s="286">
        <v>2299901</v>
      </c>
      <c r="B1372" s="286" t="s">
        <v>1117</v>
      </c>
      <c r="C1372" s="285">
        <v>19735</v>
      </c>
    </row>
    <row r="1373" spans="1:3" ht="14.25">
      <c r="A1373" s="286">
        <v>232</v>
      </c>
      <c r="B1373" s="284" t="s">
        <v>58</v>
      </c>
      <c r="C1373" s="285">
        <f>SUM(C1374,C1375,C1376)</f>
        <v>3515</v>
      </c>
    </row>
    <row r="1374" spans="1:3" ht="14.25">
      <c r="A1374" s="286">
        <v>23201</v>
      </c>
      <c r="B1374" s="284" t="s">
        <v>1118</v>
      </c>
      <c r="C1374" s="285">
        <v>0</v>
      </c>
    </row>
    <row r="1375" spans="1:3" ht="14.25">
      <c r="A1375" s="286">
        <v>23202</v>
      </c>
      <c r="B1375" s="284" t="s">
        <v>1119</v>
      </c>
      <c r="C1375" s="285">
        <v>0</v>
      </c>
    </row>
    <row r="1376" spans="1:3" ht="14.25">
      <c r="A1376" s="286">
        <v>23203</v>
      </c>
      <c r="B1376" s="284" t="s">
        <v>1120</v>
      </c>
      <c r="C1376" s="285">
        <f>SUM(C1377:C1380)</f>
        <v>3515</v>
      </c>
    </row>
    <row r="1377" spans="1:3" ht="14.25">
      <c r="A1377" s="286">
        <v>2320301</v>
      </c>
      <c r="B1377" s="286" t="s">
        <v>1121</v>
      </c>
      <c r="C1377" s="285">
        <v>3515</v>
      </c>
    </row>
    <row r="1378" spans="1:3" ht="14.25">
      <c r="A1378" s="286">
        <v>2320302</v>
      </c>
      <c r="B1378" s="286" t="s">
        <v>1122</v>
      </c>
      <c r="C1378" s="285">
        <v>0</v>
      </c>
    </row>
    <row r="1379" spans="1:3" ht="14.25">
      <c r="A1379" s="286">
        <v>2320303</v>
      </c>
      <c r="B1379" s="286" t="s">
        <v>1123</v>
      </c>
      <c r="C1379" s="285">
        <v>0</v>
      </c>
    </row>
    <row r="1380" spans="1:3" ht="14.25">
      <c r="A1380" s="286">
        <v>2320304</v>
      </c>
      <c r="B1380" s="286" t="s">
        <v>1124</v>
      </c>
      <c r="C1380" s="285">
        <v>0</v>
      </c>
    </row>
    <row r="1381" spans="1:3" ht="14.25">
      <c r="A1381" s="286">
        <v>233</v>
      </c>
      <c r="B1381" s="284" t="s">
        <v>1125</v>
      </c>
      <c r="C1381" s="285">
        <f>C1382+C1383+C1384</f>
        <v>0</v>
      </c>
    </row>
    <row r="1382" spans="1:3" ht="14.25">
      <c r="A1382" s="286">
        <v>23301</v>
      </c>
      <c r="B1382" s="284" t="s">
        <v>1126</v>
      </c>
      <c r="C1382" s="285">
        <v>0</v>
      </c>
    </row>
    <row r="1383" spans="1:3" ht="14.25">
      <c r="A1383" s="286">
        <v>23302</v>
      </c>
      <c r="B1383" s="284" t="s">
        <v>1127</v>
      </c>
      <c r="C1383" s="285">
        <v>0</v>
      </c>
    </row>
    <row r="1384" spans="1:3" ht="14.25">
      <c r="A1384" s="286">
        <v>23303</v>
      </c>
      <c r="B1384" s="284" t="s">
        <v>1128</v>
      </c>
      <c r="C1384" s="285">
        <v>0</v>
      </c>
    </row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5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workbookViewId="0" topLeftCell="A16">
      <selection activeCell="D11" sqref="D11"/>
    </sheetView>
  </sheetViews>
  <sheetFormatPr defaultColWidth="9.00390625" defaultRowHeight="14.25"/>
  <cols>
    <col min="1" max="1" width="41.00390625" style="348" customWidth="1"/>
    <col min="2" max="2" width="15.00390625" style="349" customWidth="1"/>
    <col min="3" max="3" width="23.625" style="348" customWidth="1"/>
    <col min="4" max="4" width="19.75390625" style="348" customWidth="1"/>
    <col min="5" max="5" width="4.125" style="348" customWidth="1"/>
    <col min="6" max="6" width="1.37890625" style="348" customWidth="1"/>
    <col min="7" max="7" width="0.5" style="348" customWidth="1"/>
    <col min="8" max="252" width="9.00390625" style="348" customWidth="1"/>
    <col min="253" max="16384" width="9.00390625" style="348" customWidth="1"/>
  </cols>
  <sheetData>
    <row r="1" ht="20.25">
      <c r="A1" s="95" t="s">
        <v>1129</v>
      </c>
    </row>
    <row r="2" spans="1:4" s="343" customFormat="1" ht="30.75" customHeight="1">
      <c r="A2" s="350" t="s">
        <v>1130</v>
      </c>
      <c r="B2" s="350"/>
      <c r="C2" s="350"/>
      <c r="D2" s="350"/>
    </row>
    <row r="3" spans="1:4" s="344" customFormat="1" ht="18" customHeight="1">
      <c r="A3" s="352"/>
      <c r="B3" s="352"/>
      <c r="C3" s="352"/>
      <c r="D3" s="353" t="s">
        <v>61</v>
      </c>
    </row>
    <row r="4" spans="1:4" s="345" customFormat="1" ht="28.5" customHeight="1">
      <c r="A4" s="354" t="s">
        <v>1131</v>
      </c>
      <c r="B4" s="354" t="s">
        <v>5</v>
      </c>
      <c r="C4" s="354" t="s">
        <v>33</v>
      </c>
      <c r="D4" s="354" t="s">
        <v>5</v>
      </c>
    </row>
    <row r="5" spans="1:4" s="347" customFormat="1" ht="25.5" customHeight="1">
      <c r="A5" s="157" t="s">
        <v>1132</v>
      </c>
      <c r="B5" s="358">
        <v>120726</v>
      </c>
      <c r="C5" s="157" t="s">
        <v>1133</v>
      </c>
      <c r="D5" s="358">
        <v>194872</v>
      </c>
    </row>
    <row r="6" spans="1:4" s="347" customFormat="1" ht="25.5" customHeight="1">
      <c r="A6" s="157" t="s">
        <v>1134</v>
      </c>
      <c r="B6" s="358">
        <v>80623</v>
      </c>
      <c r="C6" s="157" t="s">
        <v>1135</v>
      </c>
      <c r="D6" s="358">
        <v>11105</v>
      </c>
    </row>
    <row r="7" spans="1:4" s="347" customFormat="1" ht="25.5" customHeight="1">
      <c r="A7" s="357" t="s">
        <v>1136</v>
      </c>
      <c r="B7" s="358">
        <f>SUM(B8:B10)</f>
        <v>2683</v>
      </c>
      <c r="C7" s="357" t="s">
        <v>1137</v>
      </c>
      <c r="D7" s="358">
        <v>1407</v>
      </c>
    </row>
    <row r="8" spans="1:4" s="347" customFormat="1" ht="25.5" customHeight="1">
      <c r="A8" s="359" t="s">
        <v>1138</v>
      </c>
      <c r="B8" s="358">
        <v>1695</v>
      </c>
      <c r="C8" s="357" t="s">
        <v>1139</v>
      </c>
      <c r="D8" s="358"/>
    </row>
    <row r="9" spans="1:4" s="347" customFormat="1" ht="25.5" customHeight="1">
      <c r="A9" s="359" t="s">
        <v>1140</v>
      </c>
      <c r="B9" s="358">
        <v>988</v>
      </c>
      <c r="C9" s="357" t="s">
        <v>1141</v>
      </c>
      <c r="D9" s="358">
        <v>9698</v>
      </c>
    </row>
    <row r="10" spans="1:4" s="347" customFormat="1" ht="25.5" customHeight="1">
      <c r="A10" s="359" t="s">
        <v>1142</v>
      </c>
      <c r="B10" s="358"/>
      <c r="C10" s="153" t="s">
        <v>1143</v>
      </c>
      <c r="D10" s="358"/>
    </row>
    <row r="11" spans="1:4" s="347" customFormat="1" ht="25.5" customHeight="1">
      <c r="A11" s="357" t="s">
        <v>1144</v>
      </c>
      <c r="B11" s="358">
        <f>SUM(B12:B26)</f>
        <v>23275</v>
      </c>
      <c r="C11" s="157" t="s">
        <v>1145</v>
      </c>
      <c r="D11" s="358">
        <v>4880</v>
      </c>
    </row>
    <row r="12" spans="1:4" s="347" customFormat="1" ht="25.5" customHeight="1">
      <c r="A12" s="361" t="s">
        <v>1146</v>
      </c>
      <c r="B12" s="358">
        <v>4543</v>
      </c>
      <c r="C12" s="157" t="s">
        <v>1147</v>
      </c>
      <c r="D12" s="358"/>
    </row>
    <row r="13" spans="1:4" s="347" customFormat="1" ht="25.5" customHeight="1">
      <c r="A13" s="361" t="s">
        <v>1148</v>
      </c>
      <c r="B13" s="358"/>
      <c r="C13" s="157" t="s">
        <v>1149</v>
      </c>
      <c r="D13" s="358"/>
    </row>
    <row r="14" spans="1:4" s="347" customFormat="1" ht="25.5" customHeight="1">
      <c r="A14" s="361" t="s">
        <v>1150</v>
      </c>
      <c r="B14" s="358">
        <v>9796</v>
      </c>
      <c r="C14" s="157" t="s">
        <v>1151</v>
      </c>
      <c r="D14" s="358">
        <v>0</v>
      </c>
    </row>
    <row r="15" spans="1:4" s="347" customFormat="1" ht="25.5" customHeight="1">
      <c r="A15" s="361" t="s">
        <v>1152</v>
      </c>
      <c r="B15" s="358"/>
      <c r="C15" s="157"/>
      <c r="D15" s="358"/>
    </row>
    <row r="16" spans="1:4" s="347" customFormat="1" ht="25.5" customHeight="1">
      <c r="A16" s="361" t="s">
        <v>1153</v>
      </c>
      <c r="B16" s="358"/>
      <c r="C16" s="157"/>
      <c r="D16" s="368"/>
    </row>
    <row r="17" spans="1:4" s="347" customFormat="1" ht="25.5" customHeight="1">
      <c r="A17" s="361" t="s">
        <v>1154</v>
      </c>
      <c r="B17" s="358">
        <v>1204</v>
      </c>
      <c r="C17" s="157"/>
      <c r="D17" s="368"/>
    </row>
    <row r="18" spans="1:4" s="347" customFormat="1" ht="25.5" customHeight="1">
      <c r="A18" s="361" t="s">
        <v>1155</v>
      </c>
      <c r="B18" s="358">
        <v>2228</v>
      </c>
      <c r="C18" s="157"/>
      <c r="D18" s="368"/>
    </row>
    <row r="19" spans="1:4" s="347" customFormat="1" ht="25.5" customHeight="1">
      <c r="A19" s="361" t="s">
        <v>1156</v>
      </c>
      <c r="B19" s="358">
        <v>4667</v>
      </c>
      <c r="C19" s="157"/>
      <c r="D19" s="368"/>
    </row>
    <row r="20" spans="1:4" s="347" customFormat="1" ht="25.5" customHeight="1">
      <c r="A20" s="361" t="s">
        <v>1157</v>
      </c>
      <c r="B20" s="358"/>
      <c r="C20" s="157"/>
      <c r="D20" s="368"/>
    </row>
    <row r="21" spans="1:4" s="347" customFormat="1" ht="25.5" customHeight="1">
      <c r="A21" s="361" t="s">
        <v>1158</v>
      </c>
      <c r="B21" s="358"/>
      <c r="C21" s="157"/>
      <c r="D21" s="368"/>
    </row>
    <row r="22" spans="1:4" s="347" customFormat="1" ht="25.5" customHeight="1">
      <c r="A22" s="361" t="s">
        <v>1159</v>
      </c>
      <c r="B22" s="358"/>
      <c r="C22" s="157"/>
      <c r="D22" s="368"/>
    </row>
    <row r="23" spans="1:4" s="347" customFormat="1" ht="25.5" customHeight="1">
      <c r="A23" s="361" t="s">
        <v>1160</v>
      </c>
      <c r="B23" s="358">
        <v>31</v>
      </c>
      <c r="C23" s="157"/>
      <c r="D23" s="368"/>
    </row>
    <row r="24" spans="1:4" s="347" customFormat="1" ht="25.5" customHeight="1">
      <c r="A24" s="361" t="s">
        <v>1161</v>
      </c>
      <c r="B24" s="358">
        <v>806</v>
      </c>
      <c r="C24" s="157"/>
      <c r="D24" s="368"/>
    </row>
    <row r="25" spans="1:4" s="347" customFormat="1" ht="25.5" customHeight="1">
      <c r="A25" s="361" t="s">
        <v>1162</v>
      </c>
      <c r="B25" s="358"/>
      <c r="C25" s="157"/>
      <c r="D25" s="368"/>
    </row>
    <row r="26" spans="1:4" s="347" customFormat="1" ht="25.5" customHeight="1">
      <c r="A26" s="363" t="s">
        <v>1150</v>
      </c>
      <c r="B26" s="358"/>
      <c r="C26" s="157"/>
      <c r="D26" s="368"/>
    </row>
    <row r="27" spans="1:4" ht="25.5" customHeight="1">
      <c r="A27" s="357" t="s">
        <v>1163</v>
      </c>
      <c r="B27" s="358">
        <v>54665</v>
      </c>
      <c r="C27" s="157"/>
      <c r="D27" s="368"/>
    </row>
    <row r="28" spans="1:4" ht="25.5" customHeight="1">
      <c r="A28" s="153" t="s">
        <v>1164</v>
      </c>
      <c r="B28" s="358"/>
      <c r="C28" s="157"/>
      <c r="D28" s="368"/>
    </row>
    <row r="29" spans="1:4" ht="25.5" customHeight="1">
      <c r="A29" s="157" t="s">
        <v>1165</v>
      </c>
      <c r="B29" s="358"/>
      <c r="C29" s="157"/>
      <c r="D29" s="368"/>
    </row>
    <row r="30" spans="1:4" ht="25.5" customHeight="1">
      <c r="A30" s="157" t="s">
        <v>1166</v>
      </c>
      <c r="B30" s="358"/>
      <c r="C30" s="157"/>
      <c r="D30" s="368"/>
    </row>
    <row r="31" spans="1:4" s="367" customFormat="1" ht="25.5" customHeight="1">
      <c r="A31" s="357" t="s">
        <v>1167</v>
      </c>
      <c r="B31" s="358"/>
      <c r="C31" s="157"/>
      <c r="D31" s="368"/>
    </row>
    <row r="32" spans="1:4" s="367" customFormat="1" ht="25.5" customHeight="1">
      <c r="A32" s="357" t="s">
        <v>1168</v>
      </c>
      <c r="B32" s="358"/>
      <c r="C32" s="157"/>
      <c r="D32" s="368"/>
    </row>
    <row r="33" spans="1:4" s="367" customFormat="1" ht="25.5" customHeight="1">
      <c r="A33" s="157" t="s">
        <v>1169</v>
      </c>
      <c r="B33" s="358">
        <v>16479</v>
      </c>
      <c r="C33" s="157" t="s">
        <v>1170</v>
      </c>
      <c r="D33" s="368">
        <v>6971</v>
      </c>
    </row>
    <row r="34" spans="1:4" s="367" customFormat="1" ht="25.5" customHeight="1">
      <c r="A34" s="157" t="s">
        <v>1171</v>
      </c>
      <c r="B34" s="358"/>
      <c r="C34" s="157"/>
      <c r="D34" s="368"/>
    </row>
    <row r="35" spans="1:4" s="346" customFormat="1" ht="25.5" customHeight="1">
      <c r="A35" s="152" t="s">
        <v>1172</v>
      </c>
      <c r="B35" s="356">
        <f>B5+B6+B29+B30+B34+B28+B33</f>
        <v>217828</v>
      </c>
      <c r="C35" s="152" t="s">
        <v>1173</v>
      </c>
      <c r="D35" s="356">
        <f>SUM(D5,D6,D14,D11,D33)</f>
        <v>217828</v>
      </c>
    </row>
    <row r="36" spans="1:4" s="346" customFormat="1" ht="25.5" customHeight="1">
      <c r="A36" s="157"/>
      <c r="B36" s="157"/>
      <c r="C36" s="157" t="s">
        <v>1174</v>
      </c>
      <c r="D36" s="358">
        <v>0</v>
      </c>
    </row>
    <row r="37" spans="1:4" s="347" customFormat="1" ht="25.5" customHeight="1">
      <c r="A37" s="157"/>
      <c r="B37" s="157"/>
      <c r="C37" s="157" t="s">
        <v>1175</v>
      </c>
      <c r="D37" s="358"/>
    </row>
    <row r="38" spans="1:4" s="347" customFormat="1" ht="19.5" customHeight="1">
      <c r="A38" s="157"/>
      <c r="B38" s="157"/>
      <c r="C38" s="157" t="s">
        <v>1176</v>
      </c>
      <c r="D38" s="358"/>
    </row>
    <row r="39" spans="1:4" s="347" customFormat="1" ht="19.5" customHeight="1">
      <c r="A39" s="364"/>
      <c r="B39" s="365"/>
      <c r="C39" s="364"/>
      <c r="D39" s="348"/>
    </row>
    <row r="40" spans="1:4" s="347" customFormat="1" ht="19.5" customHeight="1">
      <c r="A40" s="364"/>
      <c r="B40" s="365"/>
      <c r="C40" s="364"/>
      <c r="D40" s="348"/>
    </row>
    <row r="41" spans="1:4" s="347" customFormat="1" ht="19.5" customHeight="1">
      <c r="A41" s="364"/>
      <c r="B41" s="365"/>
      <c r="C41" s="364"/>
      <c r="D41" s="348"/>
    </row>
    <row r="42" spans="1:3" ht="19.5" customHeight="1">
      <c r="A42" s="364"/>
      <c r="B42" s="365"/>
      <c r="C42" s="364"/>
    </row>
    <row r="43" spans="1:3" ht="14.25">
      <c r="A43" s="364"/>
      <c r="B43" s="365"/>
      <c r="C43" s="364"/>
    </row>
    <row r="44" spans="1:3" ht="14.25">
      <c r="A44" s="364"/>
      <c r="B44" s="365"/>
      <c r="C44" s="364"/>
    </row>
    <row r="45" spans="1:3" ht="14.25">
      <c r="A45" s="364"/>
      <c r="B45" s="365"/>
      <c r="C45" s="364"/>
    </row>
    <row r="46" spans="1:3" ht="14.25">
      <c r="A46" s="364"/>
      <c r="B46" s="365"/>
      <c r="C46" s="364"/>
    </row>
    <row r="47" spans="1:3" ht="14.25">
      <c r="A47" s="364"/>
      <c r="B47" s="365"/>
      <c r="C47" s="364"/>
    </row>
    <row r="48" spans="1:3" ht="14.25">
      <c r="A48" s="364"/>
      <c r="B48" s="365"/>
      <c r="C48" s="364"/>
    </row>
    <row r="49" spans="1:3" ht="14.25">
      <c r="A49" s="364"/>
      <c r="B49" s="365"/>
      <c r="C49" s="364"/>
    </row>
    <row r="50" spans="1:3" ht="14.25">
      <c r="A50" s="364"/>
      <c r="B50" s="365"/>
      <c r="C50" s="364"/>
    </row>
    <row r="51" spans="1:3" ht="14.25">
      <c r="A51" s="364"/>
      <c r="B51" s="365"/>
      <c r="C51" s="364"/>
    </row>
    <row r="52" spans="1:3" ht="14.25">
      <c r="A52" s="364"/>
      <c r="B52" s="365"/>
      <c r="C52" s="364"/>
    </row>
    <row r="53" spans="1:3" ht="14.25">
      <c r="A53" s="364"/>
      <c r="B53" s="365"/>
      <c r="C53" s="364"/>
    </row>
    <row r="54" spans="1:3" ht="14.25">
      <c r="A54" s="364"/>
      <c r="B54" s="365"/>
      <c r="C54" s="364"/>
    </row>
    <row r="55" spans="1:3" ht="14.25">
      <c r="A55" s="364"/>
      <c r="B55" s="365"/>
      <c r="C55" s="364"/>
    </row>
    <row r="56" spans="1:3" ht="14.25">
      <c r="A56" s="364"/>
      <c r="B56" s="365"/>
      <c r="C56" s="364"/>
    </row>
    <row r="57" spans="1:3" ht="14.25">
      <c r="A57" s="364"/>
      <c r="B57" s="365"/>
      <c r="C57" s="364"/>
    </row>
    <row r="58" spans="1:3" ht="14.25">
      <c r="A58" s="364"/>
      <c r="B58" s="365"/>
      <c r="C58" s="364"/>
    </row>
    <row r="59" spans="1:3" ht="14.25">
      <c r="A59" s="364"/>
      <c r="B59" s="365"/>
      <c r="C59" s="364"/>
    </row>
    <row r="60" spans="1:3" ht="14.25">
      <c r="A60" s="364"/>
      <c r="B60" s="365"/>
      <c r="C60" s="364"/>
    </row>
    <row r="61" spans="1:3" ht="14.25">
      <c r="A61" s="364"/>
      <c r="B61" s="365"/>
      <c r="C61" s="364"/>
    </row>
    <row r="62" spans="1:3" ht="14.25">
      <c r="A62" s="364"/>
      <c r="B62" s="365"/>
      <c r="C62" s="364"/>
    </row>
    <row r="63" spans="1:3" ht="14.25">
      <c r="A63" s="364"/>
      <c r="B63" s="365"/>
      <c r="C63" s="364"/>
    </row>
    <row r="64" ht="14.25">
      <c r="C64" s="364"/>
    </row>
    <row r="65" ht="14.25">
      <c r="C65" s="364"/>
    </row>
    <row r="66" ht="14.25"/>
  </sheetData>
  <sheetProtection/>
  <mergeCells count="2">
    <mergeCell ref="A2:D2"/>
    <mergeCell ref="A3:C3"/>
  </mergeCells>
  <printOptions/>
  <pageMargins left="0.75" right="0.75" top="1" bottom="1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 topLeftCell="A1">
      <selection activeCell="C17" sqref="C17"/>
    </sheetView>
  </sheetViews>
  <sheetFormatPr defaultColWidth="12.125" defaultRowHeight="15" customHeight="1"/>
  <cols>
    <col min="1" max="1" width="9.50390625" style="279" customWidth="1"/>
    <col min="2" max="2" width="34.75390625" style="279" customWidth="1"/>
    <col min="3" max="6" width="19.625" style="279" customWidth="1"/>
    <col min="7" max="16384" width="12.125" style="279" customWidth="1"/>
  </cols>
  <sheetData>
    <row r="1" ht="15" customHeight="1">
      <c r="A1" s="279" t="s">
        <v>1177</v>
      </c>
    </row>
    <row r="2" spans="1:6" s="279" customFormat="1" ht="57" customHeight="1">
      <c r="A2" s="280" t="s">
        <v>1178</v>
      </c>
      <c r="B2" s="280"/>
      <c r="C2" s="280"/>
      <c r="D2" s="280"/>
      <c r="E2" s="280"/>
      <c r="F2" s="280"/>
    </row>
    <row r="3" spans="1:6" s="279" customFormat="1" ht="16.5" customHeight="1">
      <c r="A3" s="281"/>
      <c r="B3" s="281"/>
      <c r="D3" s="282"/>
      <c r="E3" s="282"/>
      <c r="F3" s="282"/>
    </row>
    <row r="4" spans="1:6" s="279" customFormat="1" ht="16.5" customHeight="1">
      <c r="A4" s="281"/>
      <c r="B4" s="281"/>
      <c r="D4" s="282"/>
      <c r="E4" s="282"/>
      <c r="F4" s="282" t="s">
        <v>2</v>
      </c>
    </row>
    <row r="5" spans="1:6" s="279" customFormat="1" ht="16.5" customHeight="1">
      <c r="A5" s="283" t="s">
        <v>62</v>
      </c>
      <c r="B5" s="283" t="s">
        <v>63</v>
      </c>
      <c r="C5" s="283" t="s">
        <v>1179</v>
      </c>
      <c r="D5" s="283"/>
      <c r="E5" s="283" t="s">
        <v>34</v>
      </c>
      <c r="F5" s="283"/>
    </row>
    <row r="6" spans="1:6" s="279" customFormat="1" ht="21" customHeight="1">
      <c r="A6" s="366"/>
      <c r="B6" s="366"/>
      <c r="C6" s="366" t="s">
        <v>64</v>
      </c>
      <c r="D6" s="366" t="s">
        <v>1180</v>
      </c>
      <c r="E6" s="366" t="s">
        <v>64</v>
      </c>
      <c r="F6" s="366" t="s">
        <v>1180</v>
      </c>
    </row>
    <row r="7" spans="1:6" s="279" customFormat="1" ht="16.5" customHeight="1">
      <c r="A7" s="284"/>
      <c r="B7" s="283" t="s">
        <v>64</v>
      </c>
      <c r="C7" s="285">
        <f aca="true" t="shared" si="0" ref="C7:F7">SUM(C8,C13,C24,C32,C39,C43,C46,C50,C53,C59,C62,C67)</f>
        <v>156502</v>
      </c>
      <c r="D7" s="285">
        <f t="shared" si="0"/>
        <v>36624</v>
      </c>
      <c r="E7" s="285">
        <f t="shared" si="0"/>
        <v>194872</v>
      </c>
      <c r="F7" s="285">
        <f t="shared" si="0"/>
        <v>40962</v>
      </c>
    </row>
    <row r="8" spans="1:6" s="279" customFormat="1" ht="16.5" customHeight="1">
      <c r="A8" s="286">
        <v>501</v>
      </c>
      <c r="B8" s="287" t="s">
        <v>1181</v>
      </c>
      <c r="C8" s="285">
        <v>24167</v>
      </c>
      <c r="D8" s="285">
        <f>SUM(D9:D12)</f>
        <v>24167</v>
      </c>
      <c r="E8" s="285">
        <v>27017</v>
      </c>
      <c r="F8" s="285">
        <f>SUM(F9:F12)</f>
        <v>27017</v>
      </c>
    </row>
    <row r="9" spans="1:6" s="279" customFormat="1" ht="16.5" customHeight="1">
      <c r="A9" s="286">
        <v>50101</v>
      </c>
      <c r="B9" s="288" t="s">
        <v>1182</v>
      </c>
      <c r="C9" s="285">
        <v>22008</v>
      </c>
      <c r="D9" s="285">
        <v>22008</v>
      </c>
      <c r="E9" s="285">
        <v>9430</v>
      </c>
      <c r="F9" s="285">
        <v>9430</v>
      </c>
    </row>
    <row r="10" spans="1:6" s="279" customFormat="1" ht="16.5" customHeight="1">
      <c r="A10" s="286">
        <v>50102</v>
      </c>
      <c r="B10" s="288" t="s">
        <v>1183</v>
      </c>
      <c r="C10" s="285">
        <v>1524</v>
      </c>
      <c r="D10" s="285">
        <v>1524</v>
      </c>
      <c r="E10" s="285">
        <v>5239</v>
      </c>
      <c r="F10" s="285">
        <v>5239</v>
      </c>
    </row>
    <row r="11" spans="1:6" s="279" customFormat="1" ht="16.5" customHeight="1">
      <c r="A11" s="286">
        <v>50103</v>
      </c>
      <c r="B11" s="288" t="s">
        <v>1184</v>
      </c>
      <c r="C11" s="285">
        <v>635</v>
      </c>
      <c r="D11" s="285">
        <v>635</v>
      </c>
      <c r="E11" s="285">
        <v>1327</v>
      </c>
      <c r="F11" s="285">
        <v>1327</v>
      </c>
    </row>
    <row r="12" spans="1:6" s="279" customFormat="1" ht="16.5" customHeight="1">
      <c r="A12" s="286">
        <v>50199</v>
      </c>
      <c r="B12" s="288" t="s">
        <v>1185</v>
      </c>
      <c r="C12" s="285">
        <v>0</v>
      </c>
      <c r="D12" s="285">
        <v>0</v>
      </c>
      <c r="E12" s="285">
        <v>11021</v>
      </c>
      <c r="F12" s="285">
        <v>11021</v>
      </c>
    </row>
    <row r="13" spans="1:6" s="279" customFormat="1" ht="16.5" customHeight="1">
      <c r="A13" s="286">
        <v>502</v>
      </c>
      <c r="B13" s="287" t="s">
        <v>1186</v>
      </c>
      <c r="C13" s="285">
        <v>38780</v>
      </c>
      <c r="D13" s="285">
        <f>SUM(D14:D23)</f>
        <v>3436</v>
      </c>
      <c r="E13" s="285">
        <v>22755</v>
      </c>
      <c r="F13" s="285">
        <f>SUM(F14:F23)</f>
        <v>3290</v>
      </c>
    </row>
    <row r="14" spans="1:6" s="279" customFormat="1" ht="16.5" customHeight="1">
      <c r="A14" s="286">
        <v>50201</v>
      </c>
      <c r="B14" s="288" t="s">
        <v>1187</v>
      </c>
      <c r="C14" s="285">
        <v>2800</v>
      </c>
      <c r="D14" s="285">
        <v>786</v>
      </c>
      <c r="E14" s="285">
        <v>2711</v>
      </c>
      <c r="F14" s="285">
        <v>686</v>
      </c>
    </row>
    <row r="15" spans="1:6" s="279" customFormat="1" ht="16.5" customHeight="1">
      <c r="A15" s="286">
        <v>50202</v>
      </c>
      <c r="B15" s="288" t="s">
        <v>1188</v>
      </c>
      <c r="C15" s="285">
        <v>35</v>
      </c>
      <c r="D15" s="285">
        <v>21</v>
      </c>
      <c r="E15" s="285">
        <v>25</v>
      </c>
      <c r="F15" s="285">
        <v>1</v>
      </c>
    </row>
    <row r="16" spans="1:6" s="279" customFormat="1" ht="16.5" customHeight="1">
      <c r="A16" s="286">
        <v>50203</v>
      </c>
      <c r="B16" s="288" t="s">
        <v>1189</v>
      </c>
      <c r="C16" s="285">
        <v>263</v>
      </c>
      <c r="D16" s="285">
        <v>20</v>
      </c>
      <c r="E16" s="285">
        <v>243</v>
      </c>
      <c r="F16" s="285">
        <v>4</v>
      </c>
    </row>
    <row r="17" spans="1:6" s="279" customFormat="1" ht="16.5" customHeight="1">
      <c r="A17" s="286">
        <v>50204</v>
      </c>
      <c r="B17" s="288" t="s">
        <v>1190</v>
      </c>
      <c r="C17" s="285">
        <v>61</v>
      </c>
      <c r="D17" s="285">
        <v>31</v>
      </c>
      <c r="E17" s="285">
        <v>51</v>
      </c>
      <c r="F17" s="285">
        <v>31</v>
      </c>
    </row>
    <row r="18" spans="1:6" s="279" customFormat="1" ht="16.5" customHeight="1">
      <c r="A18" s="286">
        <v>50205</v>
      </c>
      <c r="B18" s="288" t="s">
        <v>1191</v>
      </c>
      <c r="C18" s="285">
        <v>4031</v>
      </c>
      <c r="D18" s="285">
        <v>247</v>
      </c>
      <c r="E18" s="285">
        <v>3031</v>
      </c>
      <c r="F18" s="285">
        <v>247</v>
      </c>
    </row>
    <row r="19" spans="1:6" s="279" customFormat="1" ht="16.5" customHeight="1">
      <c r="A19" s="286">
        <v>50206</v>
      </c>
      <c r="B19" s="288" t="s">
        <v>1192</v>
      </c>
      <c r="C19" s="285">
        <v>168</v>
      </c>
      <c r="D19" s="285">
        <v>168</v>
      </c>
      <c r="E19" s="285">
        <v>168</v>
      </c>
      <c r="F19" s="285">
        <v>168</v>
      </c>
    </row>
    <row r="20" spans="1:6" s="279" customFormat="1" ht="16.5" customHeight="1">
      <c r="A20" s="286">
        <v>50207</v>
      </c>
      <c r="B20" s="288" t="s">
        <v>1193</v>
      </c>
      <c r="C20" s="285">
        <v>10</v>
      </c>
      <c r="D20" s="285">
        <v>9</v>
      </c>
      <c r="E20" s="285">
        <v>10</v>
      </c>
      <c r="F20" s="285">
        <v>9</v>
      </c>
    </row>
    <row r="21" spans="1:6" s="279" customFormat="1" ht="16.5" customHeight="1">
      <c r="A21" s="286">
        <v>50208</v>
      </c>
      <c r="B21" s="288" t="s">
        <v>1194</v>
      </c>
      <c r="C21" s="285">
        <v>62</v>
      </c>
      <c r="D21" s="285">
        <v>62</v>
      </c>
      <c r="E21" s="285">
        <v>62</v>
      </c>
      <c r="F21" s="285">
        <v>62</v>
      </c>
    </row>
    <row r="22" spans="1:6" s="279" customFormat="1" ht="16.5" customHeight="1">
      <c r="A22" s="286">
        <v>50209</v>
      </c>
      <c r="B22" s="288" t="s">
        <v>1195</v>
      </c>
      <c r="C22" s="285">
        <v>2185</v>
      </c>
      <c r="D22" s="285">
        <v>14</v>
      </c>
      <c r="E22" s="285">
        <v>1163</v>
      </c>
      <c r="F22" s="285">
        <v>4</v>
      </c>
    </row>
    <row r="23" spans="1:6" s="279" customFormat="1" ht="16.5" customHeight="1">
      <c r="A23" s="286">
        <v>50299</v>
      </c>
      <c r="B23" s="288" t="s">
        <v>1196</v>
      </c>
      <c r="C23" s="285">
        <v>29165</v>
      </c>
      <c r="D23" s="285">
        <v>2078</v>
      </c>
      <c r="E23" s="285">
        <v>15291</v>
      </c>
      <c r="F23" s="285">
        <v>2078</v>
      </c>
    </row>
    <row r="24" spans="1:6" s="279" customFormat="1" ht="16.5" customHeight="1">
      <c r="A24" s="286">
        <v>503</v>
      </c>
      <c r="B24" s="287" t="s">
        <v>1197</v>
      </c>
      <c r="C24" s="285">
        <v>24483</v>
      </c>
      <c r="D24" s="285">
        <f>SUM(D25:D31)</f>
        <v>0</v>
      </c>
      <c r="E24" s="285">
        <v>89409</v>
      </c>
      <c r="F24" s="285">
        <f>SUM(F25:F31)</f>
        <v>0</v>
      </c>
    </row>
    <row r="25" spans="1:6" s="279" customFormat="1" ht="16.5" customHeight="1">
      <c r="A25" s="286">
        <v>50301</v>
      </c>
      <c r="B25" s="288" t="s">
        <v>1198</v>
      </c>
      <c r="C25" s="285">
        <v>2714</v>
      </c>
      <c r="D25" s="285">
        <v>0</v>
      </c>
      <c r="E25" s="285">
        <v>2714</v>
      </c>
      <c r="F25" s="285">
        <v>0</v>
      </c>
    </row>
    <row r="26" spans="1:6" s="279" customFormat="1" ht="16.5" customHeight="1">
      <c r="A26" s="286">
        <v>50302</v>
      </c>
      <c r="B26" s="288" t="s">
        <v>1199</v>
      </c>
      <c r="C26" s="285">
        <v>6588</v>
      </c>
      <c r="D26" s="285">
        <v>0</v>
      </c>
      <c r="E26" s="285">
        <v>15463</v>
      </c>
      <c r="F26" s="285">
        <v>0</v>
      </c>
    </row>
    <row r="27" spans="1:6" s="279" customFormat="1" ht="16.5" customHeight="1">
      <c r="A27" s="286">
        <v>50303</v>
      </c>
      <c r="B27" s="288" t="s">
        <v>1200</v>
      </c>
      <c r="C27" s="285">
        <v>7</v>
      </c>
      <c r="D27" s="285">
        <v>0</v>
      </c>
      <c r="E27" s="285">
        <v>7</v>
      </c>
      <c r="F27" s="285">
        <v>0</v>
      </c>
    </row>
    <row r="28" spans="1:6" s="279" customFormat="1" ht="16.5" customHeight="1">
      <c r="A28" s="286">
        <v>50305</v>
      </c>
      <c r="B28" s="288" t="s">
        <v>1201</v>
      </c>
      <c r="C28" s="285">
        <v>0</v>
      </c>
      <c r="D28" s="285">
        <v>0</v>
      </c>
      <c r="E28" s="285">
        <v>46051</v>
      </c>
      <c r="F28" s="285">
        <v>0</v>
      </c>
    </row>
    <row r="29" spans="1:6" s="279" customFormat="1" ht="16.5" customHeight="1">
      <c r="A29" s="286">
        <v>50306</v>
      </c>
      <c r="B29" s="288" t="s">
        <v>1202</v>
      </c>
      <c r="C29" s="285">
        <v>1392</v>
      </c>
      <c r="D29" s="285">
        <v>0</v>
      </c>
      <c r="E29" s="285">
        <v>1392</v>
      </c>
      <c r="F29" s="285">
        <v>0</v>
      </c>
    </row>
    <row r="30" spans="1:6" s="279" customFormat="1" ht="16.5" customHeight="1">
      <c r="A30" s="286">
        <v>50307</v>
      </c>
      <c r="B30" s="288" t="s">
        <v>1203</v>
      </c>
      <c r="C30" s="285">
        <v>145</v>
      </c>
      <c r="D30" s="285">
        <v>0</v>
      </c>
      <c r="E30" s="285">
        <v>145</v>
      </c>
      <c r="F30" s="285">
        <v>0</v>
      </c>
    </row>
    <row r="31" spans="1:6" s="279" customFormat="1" ht="16.5" customHeight="1">
      <c r="A31" s="286">
        <v>50399</v>
      </c>
      <c r="B31" s="288" t="s">
        <v>1204</v>
      </c>
      <c r="C31" s="285">
        <v>13637</v>
      </c>
      <c r="D31" s="285">
        <v>0</v>
      </c>
      <c r="E31" s="285">
        <v>23637</v>
      </c>
      <c r="F31" s="285">
        <v>0</v>
      </c>
    </row>
    <row r="32" spans="1:6" s="279" customFormat="1" ht="16.5" customHeight="1">
      <c r="A32" s="286">
        <v>504</v>
      </c>
      <c r="B32" s="287" t="s">
        <v>1205</v>
      </c>
      <c r="C32" s="285">
        <v>0</v>
      </c>
      <c r="D32" s="285">
        <f>SUM(D33:D38)</f>
        <v>0</v>
      </c>
      <c r="E32" s="285">
        <v>35</v>
      </c>
      <c r="F32" s="285">
        <f>SUM(F33:F38)</f>
        <v>0</v>
      </c>
    </row>
    <row r="33" spans="1:6" s="279" customFormat="1" ht="16.5" customHeight="1">
      <c r="A33" s="286">
        <v>50401</v>
      </c>
      <c r="B33" s="288" t="s">
        <v>1198</v>
      </c>
      <c r="C33" s="285">
        <v>0</v>
      </c>
      <c r="D33" s="285">
        <v>0</v>
      </c>
      <c r="E33" s="285">
        <v>0</v>
      </c>
      <c r="F33" s="285">
        <v>0</v>
      </c>
    </row>
    <row r="34" spans="1:6" s="279" customFormat="1" ht="16.5" customHeight="1">
      <c r="A34" s="286">
        <v>50402</v>
      </c>
      <c r="B34" s="288" t="s">
        <v>1199</v>
      </c>
      <c r="C34" s="285">
        <v>0</v>
      </c>
      <c r="D34" s="285">
        <v>0</v>
      </c>
      <c r="E34" s="285">
        <v>0</v>
      </c>
      <c r="F34" s="285">
        <v>0</v>
      </c>
    </row>
    <row r="35" spans="1:6" s="279" customFormat="1" ht="16.5" customHeight="1">
      <c r="A35" s="286">
        <v>50403</v>
      </c>
      <c r="B35" s="288" t="s">
        <v>1200</v>
      </c>
      <c r="C35" s="285">
        <v>0</v>
      </c>
      <c r="D35" s="285">
        <v>0</v>
      </c>
      <c r="E35" s="285">
        <v>30</v>
      </c>
      <c r="F35" s="285">
        <v>0</v>
      </c>
    </row>
    <row r="36" spans="1:6" s="279" customFormat="1" ht="16.5" customHeight="1">
      <c r="A36" s="286">
        <v>50404</v>
      </c>
      <c r="B36" s="288" t="s">
        <v>1202</v>
      </c>
      <c r="C36" s="285">
        <v>0</v>
      </c>
      <c r="D36" s="285">
        <v>0</v>
      </c>
      <c r="E36" s="285">
        <v>0</v>
      </c>
      <c r="F36" s="285">
        <v>0</v>
      </c>
    </row>
    <row r="37" spans="1:6" s="279" customFormat="1" ht="16.5" customHeight="1">
      <c r="A37" s="286">
        <v>50405</v>
      </c>
      <c r="B37" s="288" t="s">
        <v>1203</v>
      </c>
      <c r="C37" s="285">
        <v>0</v>
      </c>
      <c r="D37" s="285">
        <v>0</v>
      </c>
      <c r="E37" s="285">
        <v>0</v>
      </c>
      <c r="F37" s="285">
        <v>0</v>
      </c>
    </row>
    <row r="38" spans="1:6" s="279" customFormat="1" ht="16.5" customHeight="1">
      <c r="A38" s="286">
        <v>50499</v>
      </c>
      <c r="B38" s="288" t="s">
        <v>1204</v>
      </c>
      <c r="C38" s="285">
        <v>0</v>
      </c>
      <c r="D38" s="285">
        <v>0</v>
      </c>
      <c r="E38" s="285">
        <v>5</v>
      </c>
      <c r="F38" s="285">
        <v>0</v>
      </c>
    </row>
    <row r="39" spans="1:6" s="279" customFormat="1" ht="16.5" customHeight="1">
      <c r="A39" s="286">
        <v>505</v>
      </c>
      <c r="B39" s="287" t="s">
        <v>1206</v>
      </c>
      <c r="C39" s="285">
        <v>7618</v>
      </c>
      <c r="D39" s="285">
        <f>SUM(D40:D42)</f>
        <v>7618</v>
      </c>
      <c r="E39" s="285">
        <v>10219</v>
      </c>
      <c r="F39" s="285">
        <f>SUM(F40:F42)</f>
        <v>8444</v>
      </c>
    </row>
    <row r="40" spans="1:6" s="279" customFormat="1" ht="16.5" customHeight="1">
      <c r="A40" s="286">
        <v>50501</v>
      </c>
      <c r="B40" s="288" t="s">
        <v>1207</v>
      </c>
      <c r="C40" s="285">
        <v>6393</v>
      </c>
      <c r="D40" s="285">
        <v>6393</v>
      </c>
      <c r="E40" s="285">
        <v>7994</v>
      </c>
      <c r="F40" s="285">
        <v>7924</v>
      </c>
    </row>
    <row r="41" spans="1:6" s="279" customFormat="1" ht="16.5" customHeight="1">
      <c r="A41" s="286">
        <v>50502</v>
      </c>
      <c r="B41" s="288" t="s">
        <v>1208</v>
      </c>
      <c r="C41" s="285">
        <v>1172</v>
      </c>
      <c r="D41" s="285">
        <v>1172</v>
      </c>
      <c r="E41" s="285">
        <v>2172</v>
      </c>
      <c r="F41" s="285">
        <v>520</v>
      </c>
    </row>
    <row r="42" spans="1:6" s="279" customFormat="1" ht="16.5" customHeight="1">
      <c r="A42" s="286">
        <v>50599</v>
      </c>
      <c r="B42" s="288" t="s">
        <v>1209</v>
      </c>
      <c r="C42" s="285">
        <v>53</v>
      </c>
      <c r="D42" s="285">
        <v>53</v>
      </c>
      <c r="E42" s="285">
        <v>53</v>
      </c>
      <c r="F42" s="285">
        <v>0</v>
      </c>
    </row>
    <row r="43" spans="1:6" s="279" customFormat="1" ht="16.5" customHeight="1">
      <c r="A43" s="286">
        <v>506</v>
      </c>
      <c r="B43" s="287" t="s">
        <v>1210</v>
      </c>
      <c r="C43" s="285">
        <v>524</v>
      </c>
      <c r="D43" s="285">
        <f>SUM(D44:D45)</f>
        <v>0</v>
      </c>
      <c r="E43" s="285">
        <v>0</v>
      </c>
      <c r="F43" s="285">
        <f>SUM(F44:F45)</f>
        <v>0</v>
      </c>
    </row>
    <row r="44" spans="1:6" s="279" customFormat="1" ht="16.5" customHeight="1">
      <c r="A44" s="286">
        <v>50601</v>
      </c>
      <c r="B44" s="288" t="s">
        <v>1211</v>
      </c>
      <c r="C44" s="285">
        <v>524</v>
      </c>
      <c r="D44" s="285">
        <v>0</v>
      </c>
      <c r="E44" s="285">
        <v>0</v>
      </c>
      <c r="F44" s="285">
        <v>0</v>
      </c>
    </row>
    <row r="45" spans="1:6" s="279" customFormat="1" ht="16.5" customHeight="1">
      <c r="A45" s="286">
        <v>50602</v>
      </c>
      <c r="B45" s="288" t="s">
        <v>1212</v>
      </c>
      <c r="C45" s="285">
        <v>0</v>
      </c>
      <c r="D45" s="285">
        <v>0</v>
      </c>
      <c r="E45" s="285">
        <v>0</v>
      </c>
      <c r="F45" s="285">
        <v>0</v>
      </c>
    </row>
    <row r="46" spans="1:6" s="279" customFormat="1" ht="16.5" customHeight="1">
      <c r="A46" s="286">
        <v>507</v>
      </c>
      <c r="B46" s="287" t="s">
        <v>1213</v>
      </c>
      <c r="C46" s="285">
        <v>10471</v>
      </c>
      <c r="D46" s="285">
        <f>SUM(D47:D49)</f>
        <v>0</v>
      </c>
      <c r="E46" s="285">
        <v>25418</v>
      </c>
      <c r="F46" s="285">
        <f>SUM(F47:F49)</f>
        <v>0</v>
      </c>
    </row>
    <row r="47" spans="1:6" s="279" customFormat="1" ht="16.5" customHeight="1">
      <c r="A47" s="286">
        <v>50701</v>
      </c>
      <c r="B47" s="288" t="s">
        <v>1214</v>
      </c>
      <c r="C47" s="285">
        <v>8</v>
      </c>
      <c r="D47" s="285">
        <v>0</v>
      </c>
      <c r="E47" s="285">
        <v>8</v>
      </c>
      <c r="F47" s="285">
        <v>0</v>
      </c>
    </row>
    <row r="48" spans="1:6" s="279" customFormat="1" ht="16.5" customHeight="1">
      <c r="A48" s="286">
        <v>50702</v>
      </c>
      <c r="B48" s="288" t="s">
        <v>1215</v>
      </c>
      <c r="C48" s="285">
        <v>17</v>
      </c>
      <c r="D48" s="285">
        <v>0</v>
      </c>
      <c r="E48" s="285">
        <v>17</v>
      </c>
      <c r="F48" s="285">
        <v>0</v>
      </c>
    </row>
    <row r="49" spans="1:6" s="279" customFormat="1" ht="16.5" customHeight="1">
      <c r="A49" s="286">
        <v>50799</v>
      </c>
      <c r="B49" s="288" t="s">
        <v>1216</v>
      </c>
      <c r="C49" s="285">
        <v>10446</v>
      </c>
      <c r="D49" s="285">
        <v>0</v>
      </c>
      <c r="E49" s="285">
        <v>25393</v>
      </c>
      <c r="F49" s="285">
        <v>0</v>
      </c>
    </row>
    <row r="50" spans="1:6" s="279" customFormat="1" ht="16.5" customHeight="1">
      <c r="A50" s="286">
        <v>508</v>
      </c>
      <c r="B50" s="287" t="s">
        <v>1217</v>
      </c>
      <c r="C50" s="285">
        <v>0</v>
      </c>
      <c r="D50" s="285">
        <f>SUM(D51:D52)</f>
        <v>0</v>
      </c>
      <c r="E50" s="285">
        <v>0</v>
      </c>
      <c r="F50" s="285">
        <f>SUM(F51:F52)</f>
        <v>0</v>
      </c>
    </row>
    <row r="51" spans="1:6" s="279" customFormat="1" ht="16.5" customHeight="1">
      <c r="A51" s="286">
        <v>50801</v>
      </c>
      <c r="B51" s="288" t="s">
        <v>1218</v>
      </c>
      <c r="C51" s="285">
        <v>0</v>
      </c>
      <c r="D51" s="285">
        <v>0</v>
      </c>
      <c r="E51" s="285">
        <v>0</v>
      </c>
      <c r="F51" s="285">
        <v>0</v>
      </c>
    </row>
    <row r="52" spans="1:6" s="279" customFormat="1" ht="16.5" customHeight="1">
      <c r="A52" s="286">
        <v>50802</v>
      </c>
      <c r="B52" s="288" t="s">
        <v>1219</v>
      </c>
      <c r="C52" s="285">
        <v>0</v>
      </c>
      <c r="D52" s="285">
        <v>0</v>
      </c>
      <c r="E52" s="285">
        <v>0</v>
      </c>
      <c r="F52" s="285">
        <v>0</v>
      </c>
    </row>
    <row r="53" spans="1:6" s="279" customFormat="1" ht="16.5" customHeight="1">
      <c r="A53" s="286">
        <v>509</v>
      </c>
      <c r="B53" s="287" t="s">
        <v>1220</v>
      </c>
      <c r="C53" s="285">
        <v>4247</v>
      </c>
      <c r="D53" s="285">
        <f>SUM(D54:D58)</f>
        <v>1403</v>
      </c>
      <c r="E53" s="285">
        <v>5631</v>
      </c>
      <c r="F53" s="285">
        <f>SUM(F54:F58)</f>
        <v>1403</v>
      </c>
    </row>
    <row r="54" spans="1:6" s="279" customFormat="1" ht="16.5" customHeight="1">
      <c r="A54" s="286">
        <v>50901</v>
      </c>
      <c r="B54" s="288" t="s">
        <v>1221</v>
      </c>
      <c r="C54" s="285">
        <v>829</v>
      </c>
      <c r="D54" s="285">
        <v>180</v>
      </c>
      <c r="E54" s="285">
        <v>829</v>
      </c>
      <c r="F54" s="285">
        <v>180</v>
      </c>
    </row>
    <row r="55" spans="1:6" s="279" customFormat="1" ht="16.5" customHeight="1">
      <c r="A55" s="286">
        <v>50902</v>
      </c>
      <c r="B55" s="288" t="s">
        <v>1222</v>
      </c>
      <c r="C55" s="285">
        <v>1</v>
      </c>
      <c r="D55" s="285">
        <v>0</v>
      </c>
      <c r="E55" s="285">
        <v>1</v>
      </c>
      <c r="F55" s="285">
        <v>0</v>
      </c>
    </row>
    <row r="56" spans="1:6" s="279" customFormat="1" ht="16.5" customHeight="1">
      <c r="A56" s="286">
        <v>50903</v>
      </c>
      <c r="B56" s="288" t="s">
        <v>1223</v>
      </c>
      <c r="C56" s="285">
        <v>55</v>
      </c>
      <c r="D56" s="285">
        <v>0</v>
      </c>
      <c r="E56" s="285">
        <v>55</v>
      </c>
      <c r="F56" s="285">
        <v>0</v>
      </c>
    </row>
    <row r="57" spans="1:6" s="279" customFormat="1" ht="16.5" customHeight="1">
      <c r="A57" s="286">
        <v>50905</v>
      </c>
      <c r="B57" s="288" t="s">
        <v>1224</v>
      </c>
      <c r="C57" s="285">
        <v>1356</v>
      </c>
      <c r="D57" s="285">
        <v>1220</v>
      </c>
      <c r="E57" s="285">
        <v>1440</v>
      </c>
      <c r="F57" s="285">
        <v>1220</v>
      </c>
    </row>
    <row r="58" spans="1:6" s="279" customFormat="1" ht="16.5" customHeight="1">
      <c r="A58" s="286">
        <v>50999</v>
      </c>
      <c r="B58" s="288" t="s">
        <v>1225</v>
      </c>
      <c r="C58" s="285">
        <v>2006</v>
      </c>
      <c r="D58" s="285">
        <v>3</v>
      </c>
      <c r="E58" s="285">
        <v>3306</v>
      </c>
      <c r="F58" s="285">
        <v>3</v>
      </c>
    </row>
    <row r="59" spans="1:6" s="279" customFormat="1" ht="16.5" customHeight="1">
      <c r="A59" s="286">
        <v>510</v>
      </c>
      <c r="B59" s="287" t="s">
        <v>1226</v>
      </c>
      <c r="C59" s="285">
        <v>0</v>
      </c>
      <c r="D59" s="285">
        <f>SUM(D60:D61)</f>
        <v>0</v>
      </c>
      <c r="E59" s="285">
        <v>7700</v>
      </c>
      <c r="F59" s="285">
        <f>SUM(F60:F61)</f>
        <v>0</v>
      </c>
    </row>
    <row r="60" spans="1:6" s="279" customFormat="1" ht="16.5" customHeight="1">
      <c r="A60" s="286">
        <v>51002</v>
      </c>
      <c r="B60" s="288" t="s">
        <v>1227</v>
      </c>
      <c r="C60" s="285">
        <v>0</v>
      </c>
      <c r="D60" s="285">
        <v>0</v>
      </c>
      <c r="E60" s="285">
        <v>7700</v>
      </c>
      <c r="F60" s="285">
        <v>0</v>
      </c>
    </row>
    <row r="61" spans="1:6" s="279" customFormat="1" ht="16.5" customHeight="1">
      <c r="A61" s="286">
        <v>51003</v>
      </c>
      <c r="B61" s="288" t="s">
        <v>490</v>
      </c>
      <c r="C61" s="285">
        <v>0</v>
      </c>
      <c r="D61" s="285">
        <v>0</v>
      </c>
      <c r="E61" s="285">
        <v>0</v>
      </c>
      <c r="F61" s="285">
        <v>0</v>
      </c>
    </row>
    <row r="62" spans="1:6" s="279" customFormat="1" ht="16.5" customHeight="1">
      <c r="A62" s="286">
        <v>511</v>
      </c>
      <c r="B62" s="287" t="s">
        <v>1228</v>
      </c>
      <c r="C62" s="285">
        <v>3515</v>
      </c>
      <c r="D62" s="285">
        <f>SUM(D63:D66)</f>
        <v>0</v>
      </c>
      <c r="E62" s="285">
        <v>3515</v>
      </c>
      <c r="F62" s="285">
        <f>SUM(F63:F66)</f>
        <v>0</v>
      </c>
    </row>
    <row r="63" spans="1:6" s="279" customFormat="1" ht="16.5" customHeight="1">
      <c r="A63" s="286">
        <v>51101</v>
      </c>
      <c r="B63" s="288" t="s">
        <v>1229</v>
      </c>
      <c r="C63" s="285">
        <v>3515</v>
      </c>
      <c r="D63" s="285">
        <v>0</v>
      </c>
      <c r="E63" s="285">
        <v>3515</v>
      </c>
      <c r="F63" s="285">
        <v>0</v>
      </c>
    </row>
    <row r="64" spans="1:6" s="279" customFormat="1" ht="16.5" customHeight="1">
      <c r="A64" s="286">
        <v>51102</v>
      </c>
      <c r="B64" s="288" t="s">
        <v>1230</v>
      </c>
      <c r="C64" s="285">
        <v>0</v>
      </c>
      <c r="D64" s="285">
        <v>0</v>
      </c>
      <c r="E64" s="285">
        <v>0</v>
      </c>
      <c r="F64" s="285">
        <v>0</v>
      </c>
    </row>
    <row r="65" spans="1:6" s="279" customFormat="1" ht="16.5" customHeight="1">
      <c r="A65" s="286">
        <v>51103</v>
      </c>
      <c r="B65" s="288" t="s">
        <v>1231</v>
      </c>
      <c r="C65" s="285">
        <v>0</v>
      </c>
      <c r="D65" s="285">
        <v>0</v>
      </c>
      <c r="E65" s="285">
        <v>0</v>
      </c>
      <c r="F65" s="285">
        <v>0</v>
      </c>
    </row>
    <row r="66" spans="1:6" s="279" customFormat="1" ht="16.5" customHeight="1">
      <c r="A66" s="286">
        <v>51104</v>
      </c>
      <c r="B66" s="288" t="s">
        <v>1232</v>
      </c>
      <c r="C66" s="285">
        <v>0</v>
      </c>
      <c r="D66" s="285">
        <v>0</v>
      </c>
      <c r="E66" s="285">
        <v>0</v>
      </c>
      <c r="F66" s="285">
        <v>0</v>
      </c>
    </row>
    <row r="67" spans="1:6" s="279" customFormat="1" ht="16.5" customHeight="1">
      <c r="A67" s="286">
        <v>599</v>
      </c>
      <c r="B67" s="287" t="s">
        <v>57</v>
      </c>
      <c r="C67" s="285">
        <v>42697</v>
      </c>
      <c r="D67" s="285">
        <f>SUM(D68:D71)</f>
        <v>0</v>
      </c>
      <c r="E67" s="285">
        <v>3173</v>
      </c>
      <c r="F67" s="285">
        <f>SUM(F68:F71)</f>
        <v>808</v>
      </c>
    </row>
    <row r="68" spans="1:6" s="279" customFormat="1" ht="16.5" customHeight="1">
      <c r="A68" s="286">
        <v>59906</v>
      </c>
      <c r="B68" s="288" t="s">
        <v>1233</v>
      </c>
      <c r="C68" s="285">
        <v>0</v>
      </c>
      <c r="D68" s="285">
        <v>0</v>
      </c>
      <c r="E68" s="285">
        <v>0</v>
      </c>
      <c r="F68" s="285">
        <v>0</v>
      </c>
    </row>
    <row r="69" spans="1:6" s="279" customFormat="1" ht="16.5" customHeight="1">
      <c r="A69" s="286">
        <v>59907</v>
      </c>
      <c r="B69" s="288" t="s">
        <v>1234</v>
      </c>
      <c r="C69" s="285">
        <v>0</v>
      </c>
      <c r="D69" s="285">
        <v>0</v>
      </c>
      <c r="E69" s="285">
        <v>0</v>
      </c>
      <c r="F69" s="285">
        <v>0</v>
      </c>
    </row>
    <row r="70" spans="1:6" s="279" customFormat="1" ht="16.5" customHeight="1">
      <c r="A70" s="286">
        <v>59908</v>
      </c>
      <c r="B70" s="288" t="s">
        <v>1235</v>
      </c>
      <c r="C70" s="285">
        <v>0</v>
      </c>
      <c r="D70" s="285">
        <v>0</v>
      </c>
      <c r="E70" s="285">
        <v>0</v>
      </c>
      <c r="F70" s="285">
        <v>0</v>
      </c>
    </row>
    <row r="71" spans="1:6" s="279" customFormat="1" ht="16.5" customHeight="1">
      <c r="A71" s="286">
        <v>59999</v>
      </c>
      <c r="B71" s="288" t="s">
        <v>991</v>
      </c>
      <c r="C71" s="285">
        <v>42697</v>
      </c>
      <c r="D71" s="285">
        <v>0</v>
      </c>
      <c r="E71" s="285">
        <v>3173</v>
      </c>
      <c r="F71" s="285">
        <v>808</v>
      </c>
    </row>
  </sheetData>
  <sheetProtection/>
  <mergeCells count="5">
    <mergeCell ref="A2:F2"/>
    <mergeCell ref="C5:D5"/>
    <mergeCell ref="E5:F5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workbookViewId="0" topLeftCell="A13">
      <selection activeCell="H13" sqref="H13"/>
    </sheetView>
  </sheetViews>
  <sheetFormatPr defaultColWidth="9.00390625" defaultRowHeight="14.25"/>
  <cols>
    <col min="1" max="1" width="41.375" style="348" customWidth="1"/>
    <col min="2" max="2" width="18.00390625" style="349" customWidth="1"/>
    <col min="3" max="3" width="25.375" style="348" customWidth="1"/>
    <col min="4" max="4" width="19.75390625" style="348" customWidth="1"/>
    <col min="5" max="5" width="4.125" style="348" customWidth="1"/>
    <col min="6" max="6" width="1.37890625" style="348" customWidth="1"/>
    <col min="7" max="7" width="0.5" style="348" customWidth="1"/>
    <col min="8" max="252" width="9.00390625" style="348" customWidth="1"/>
    <col min="253" max="16384" width="9.00390625" style="348" customWidth="1"/>
  </cols>
  <sheetData>
    <row r="1" ht="20.25">
      <c r="A1" s="95" t="s">
        <v>1236</v>
      </c>
    </row>
    <row r="2" spans="1:4" s="343" customFormat="1" ht="30.75" customHeight="1">
      <c r="A2" s="350" t="s">
        <v>1237</v>
      </c>
      <c r="B2" s="350"/>
      <c r="C2" s="350"/>
      <c r="D2" s="351"/>
    </row>
    <row r="3" spans="1:4" s="344" customFormat="1" ht="18" customHeight="1">
      <c r="A3" s="352"/>
      <c r="B3" s="352"/>
      <c r="C3" s="352"/>
      <c r="D3" s="353" t="s">
        <v>61</v>
      </c>
    </row>
    <row r="4" spans="1:3" s="345" customFormat="1" ht="28.5" customHeight="1">
      <c r="A4" s="354" t="s">
        <v>3</v>
      </c>
      <c r="B4" s="354" t="s">
        <v>1179</v>
      </c>
      <c r="C4" s="354" t="s">
        <v>5</v>
      </c>
    </row>
    <row r="5" spans="1:3" s="346" customFormat="1" ht="25.5" customHeight="1">
      <c r="A5" s="152" t="s">
        <v>1238</v>
      </c>
      <c r="B5" s="355">
        <v>35836</v>
      </c>
      <c r="C5" s="356">
        <v>80623</v>
      </c>
    </row>
    <row r="6" spans="1:3" s="347" customFormat="1" ht="25.5" customHeight="1">
      <c r="A6" s="357" t="s">
        <v>1136</v>
      </c>
      <c r="B6" s="358">
        <f>SUM(B7:B9)</f>
        <v>2683</v>
      </c>
      <c r="C6" s="358">
        <f>SUM(C7:C9)</f>
        <v>2683</v>
      </c>
    </row>
    <row r="7" spans="1:3" s="347" customFormat="1" ht="25.5" customHeight="1">
      <c r="A7" s="359" t="s">
        <v>1138</v>
      </c>
      <c r="B7" s="358">
        <v>1695</v>
      </c>
      <c r="C7" s="358">
        <v>1695</v>
      </c>
    </row>
    <row r="8" spans="1:3" s="347" customFormat="1" ht="25.5" customHeight="1">
      <c r="A8" s="359" t="s">
        <v>1140</v>
      </c>
      <c r="B8" s="358">
        <v>988</v>
      </c>
      <c r="C8" s="358">
        <v>988</v>
      </c>
    </row>
    <row r="9" spans="1:3" s="347" customFormat="1" ht="25.5" customHeight="1">
      <c r="A9" s="359" t="s">
        <v>1142</v>
      </c>
      <c r="B9" s="359"/>
      <c r="C9" s="358"/>
    </row>
    <row r="10" spans="1:3" s="347" customFormat="1" ht="25.5" customHeight="1">
      <c r="A10" s="357" t="s">
        <v>1144</v>
      </c>
      <c r="B10" s="360">
        <v>8897</v>
      </c>
      <c r="C10" s="358">
        <f>SUM(C11:C25)</f>
        <v>23275</v>
      </c>
    </row>
    <row r="11" spans="1:3" s="347" customFormat="1" ht="25.5" customHeight="1">
      <c r="A11" s="361" t="s">
        <v>1146</v>
      </c>
      <c r="B11" s="362">
        <v>1400</v>
      </c>
      <c r="C11" s="358">
        <v>4543</v>
      </c>
    </row>
    <row r="12" spans="1:3" s="347" customFormat="1" ht="25.5" customHeight="1">
      <c r="A12" s="361" t="s">
        <v>1148</v>
      </c>
      <c r="B12" s="362"/>
      <c r="C12" s="358"/>
    </row>
    <row r="13" spans="1:3" s="347" customFormat="1" ht="25.5" customHeight="1">
      <c r="A13" s="361" t="s">
        <v>1150</v>
      </c>
      <c r="B13" s="272">
        <v>754</v>
      </c>
      <c r="C13" s="358">
        <v>9796</v>
      </c>
    </row>
    <row r="14" spans="1:3" s="347" customFormat="1" ht="25.5" customHeight="1">
      <c r="A14" s="361" t="s">
        <v>1152</v>
      </c>
      <c r="B14" s="362"/>
      <c r="C14" s="358"/>
    </row>
    <row r="15" spans="1:3" s="347" customFormat="1" ht="25.5" customHeight="1">
      <c r="A15" s="361" t="s">
        <v>1153</v>
      </c>
      <c r="B15" s="272">
        <v>180</v>
      </c>
      <c r="C15" s="358"/>
    </row>
    <row r="16" spans="1:3" s="347" customFormat="1" ht="25.5" customHeight="1">
      <c r="A16" s="361" t="s">
        <v>1154</v>
      </c>
      <c r="B16" s="272">
        <v>826</v>
      </c>
      <c r="C16" s="358">
        <v>1204</v>
      </c>
    </row>
    <row r="17" spans="1:3" s="347" customFormat="1" ht="25.5" customHeight="1">
      <c r="A17" s="361" t="s">
        <v>1155</v>
      </c>
      <c r="B17" s="272">
        <v>1816</v>
      </c>
      <c r="C17" s="358">
        <v>2228</v>
      </c>
    </row>
    <row r="18" spans="1:3" s="347" customFormat="1" ht="25.5" customHeight="1">
      <c r="A18" s="361" t="s">
        <v>1156</v>
      </c>
      <c r="B18" s="272">
        <v>3160</v>
      </c>
      <c r="C18" s="358">
        <v>4667</v>
      </c>
    </row>
    <row r="19" spans="1:3" s="347" customFormat="1" ht="25.5" customHeight="1">
      <c r="A19" s="361" t="s">
        <v>1157</v>
      </c>
      <c r="B19" s="363"/>
      <c r="C19" s="358"/>
    </row>
    <row r="20" spans="1:3" s="347" customFormat="1" ht="25.5" customHeight="1">
      <c r="A20" s="361" t="s">
        <v>1158</v>
      </c>
      <c r="B20" s="363"/>
      <c r="C20" s="358"/>
    </row>
    <row r="21" spans="1:3" s="347" customFormat="1" ht="25.5" customHeight="1">
      <c r="A21" s="361" t="s">
        <v>1159</v>
      </c>
      <c r="B21" s="363"/>
      <c r="C21" s="358"/>
    </row>
    <row r="22" spans="1:3" s="347" customFormat="1" ht="25.5" customHeight="1">
      <c r="A22" s="361" t="s">
        <v>1160</v>
      </c>
      <c r="B22" s="272">
        <v>31</v>
      </c>
      <c r="C22" s="358">
        <v>31</v>
      </c>
    </row>
    <row r="23" spans="1:3" s="347" customFormat="1" ht="25.5" customHeight="1">
      <c r="A23" s="361" t="s">
        <v>1161</v>
      </c>
      <c r="B23" s="272">
        <v>730</v>
      </c>
      <c r="C23" s="358">
        <v>806</v>
      </c>
    </row>
    <row r="24" spans="1:3" s="347" customFormat="1" ht="25.5" customHeight="1">
      <c r="A24" s="361" t="s">
        <v>1162</v>
      </c>
      <c r="B24" s="363"/>
      <c r="C24" s="358"/>
    </row>
    <row r="25" spans="1:3" s="347" customFormat="1" ht="25.5" customHeight="1">
      <c r="A25" s="363" t="s">
        <v>1150</v>
      </c>
      <c r="B25" s="362"/>
      <c r="C25" s="358"/>
    </row>
    <row r="26" spans="1:3" ht="25.5" customHeight="1">
      <c r="A26" s="357" t="s">
        <v>1163</v>
      </c>
      <c r="B26" s="360">
        <v>7777</v>
      </c>
      <c r="C26" s="358">
        <v>54665</v>
      </c>
    </row>
    <row r="27" spans="1:3" s="346" customFormat="1" ht="27" customHeight="1">
      <c r="A27" s="363" t="s">
        <v>1239</v>
      </c>
      <c r="B27" s="272"/>
      <c r="C27" s="276">
        <v>106</v>
      </c>
    </row>
    <row r="28" spans="1:3" s="347" customFormat="1" ht="27" customHeight="1">
      <c r="A28" s="363" t="s">
        <v>1240</v>
      </c>
      <c r="B28" s="272"/>
      <c r="C28" s="276">
        <v>0</v>
      </c>
    </row>
    <row r="29" spans="1:3" s="347" customFormat="1" ht="27" customHeight="1">
      <c r="A29" s="363" t="s">
        <v>1241</v>
      </c>
      <c r="B29" s="272"/>
      <c r="C29" s="276">
        <v>0</v>
      </c>
    </row>
    <row r="30" spans="1:4" s="347" customFormat="1" ht="27" customHeight="1">
      <c r="A30" s="363" t="s">
        <v>1242</v>
      </c>
      <c r="B30" s="272"/>
      <c r="C30" s="276">
        <v>0</v>
      </c>
      <c r="D30" s="348"/>
    </row>
    <row r="31" spans="1:4" s="347" customFormat="1" ht="27" customHeight="1">
      <c r="A31" s="363" t="s">
        <v>1243</v>
      </c>
      <c r="B31" s="272">
        <v>383</v>
      </c>
      <c r="C31" s="276">
        <v>2593</v>
      </c>
      <c r="D31" s="348"/>
    </row>
    <row r="32" spans="1:4" s="347" customFormat="1" ht="27" customHeight="1">
      <c r="A32" s="363" t="s">
        <v>1244</v>
      </c>
      <c r="B32" s="272"/>
      <c r="C32" s="276">
        <v>26290</v>
      </c>
      <c r="D32" s="348"/>
    </row>
    <row r="33" spans="1:3" ht="27" customHeight="1">
      <c r="A33" s="363" t="s">
        <v>1245</v>
      </c>
      <c r="B33" s="272">
        <v>2</v>
      </c>
      <c r="C33" s="276">
        <v>22</v>
      </c>
    </row>
    <row r="34" spans="1:3" ht="27" customHeight="1">
      <c r="A34" s="363" t="s">
        <v>1246</v>
      </c>
      <c r="B34" s="272">
        <v>534</v>
      </c>
      <c r="C34" s="276">
        <v>1235</v>
      </c>
    </row>
    <row r="35" spans="1:3" ht="27" customHeight="1">
      <c r="A35" s="363" t="s">
        <v>1247</v>
      </c>
      <c r="B35" s="272">
        <v>606</v>
      </c>
      <c r="C35" s="276">
        <v>1564</v>
      </c>
    </row>
    <row r="36" spans="1:3" ht="27" customHeight="1">
      <c r="A36" s="363" t="s">
        <v>1248</v>
      </c>
      <c r="B36" s="272">
        <v>3</v>
      </c>
      <c r="C36" s="276">
        <v>457</v>
      </c>
    </row>
    <row r="37" spans="1:3" ht="27" customHeight="1">
      <c r="A37" s="363" t="s">
        <v>1249</v>
      </c>
      <c r="B37" s="272"/>
      <c r="C37" s="276">
        <v>9</v>
      </c>
    </row>
    <row r="38" spans="1:3" ht="27" customHeight="1">
      <c r="A38" s="363" t="s">
        <v>1250</v>
      </c>
      <c r="B38" s="272">
        <v>900</v>
      </c>
      <c r="C38" s="276">
        <v>1232</v>
      </c>
    </row>
    <row r="39" spans="1:3" ht="27" customHeight="1">
      <c r="A39" s="363" t="s">
        <v>1251</v>
      </c>
      <c r="B39" s="272"/>
      <c r="C39" s="276">
        <v>97</v>
      </c>
    </row>
    <row r="40" spans="1:3" ht="27" customHeight="1">
      <c r="A40" s="363" t="s">
        <v>1252</v>
      </c>
      <c r="B40" s="272"/>
      <c r="C40" s="276">
        <v>10407</v>
      </c>
    </row>
    <row r="41" spans="1:3" ht="27" customHeight="1">
      <c r="A41" s="363" t="s">
        <v>1253</v>
      </c>
      <c r="B41" s="272"/>
      <c r="C41" s="276">
        <v>4097</v>
      </c>
    </row>
    <row r="42" spans="1:3" ht="27" customHeight="1">
      <c r="A42" s="363" t="s">
        <v>1254</v>
      </c>
      <c r="B42" s="272"/>
      <c r="C42" s="276">
        <v>0</v>
      </c>
    </row>
    <row r="43" spans="1:3" ht="27" customHeight="1">
      <c r="A43" s="363" t="s">
        <v>1255</v>
      </c>
      <c r="B43" s="272"/>
      <c r="C43" s="276">
        <v>0</v>
      </c>
    </row>
    <row r="44" spans="1:3" ht="27" customHeight="1">
      <c r="A44" s="363" t="s">
        <v>1256</v>
      </c>
      <c r="B44" s="272">
        <v>5349</v>
      </c>
      <c r="C44" s="276">
        <v>6553</v>
      </c>
    </row>
    <row r="45" spans="1:3" ht="27" customHeight="1">
      <c r="A45" s="363" t="s">
        <v>1257</v>
      </c>
      <c r="B45" s="272"/>
      <c r="C45" s="276">
        <v>0</v>
      </c>
    </row>
    <row r="46" spans="1:3" ht="27" customHeight="1">
      <c r="A46" s="363" t="s">
        <v>1258</v>
      </c>
      <c r="B46" s="272"/>
      <c r="C46" s="276">
        <v>3</v>
      </c>
    </row>
    <row r="47" spans="1:3" ht="14.25">
      <c r="A47" s="364"/>
      <c r="B47" s="365"/>
      <c r="C47" s="364"/>
    </row>
    <row r="48" spans="1:3" ht="14.25">
      <c r="A48" s="364"/>
      <c r="B48" s="365"/>
      <c r="C48" s="364"/>
    </row>
    <row r="49" spans="1:3" ht="14.25">
      <c r="A49" s="364"/>
      <c r="B49" s="365"/>
      <c r="C49" s="364"/>
    </row>
    <row r="50" spans="1:3" ht="14.25">
      <c r="A50" s="364"/>
      <c r="B50" s="365"/>
      <c r="C50" s="364"/>
    </row>
    <row r="51" spans="1:3" ht="14.25">
      <c r="A51" s="364"/>
      <c r="B51" s="365"/>
      <c r="C51" s="364"/>
    </row>
    <row r="52" spans="1:3" ht="14.25">
      <c r="A52" s="364"/>
      <c r="B52" s="365"/>
      <c r="C52" s="364"/>
    </row>
    <row r="53" spans="1:3" ht="14.25">
      <c r="A53" s="364"/>
      <c r="B53" s="365"/>
      <c r="C53" s="364"/>
    </row>
    <row r="54" spans="1:3" ht="14.25">
      <c r="A54" s="364"/>
      <c r="B54" s="365"/>
      <c r="C54" s="364"/>
    </row>
    <row r="55" ht="14.25">
      <c r="C55" s="364"/>
    </row>
    <row r="56" ht="14.25">
      <c r="C56" s="364"/>
    </row>
    <row r="57" ht="14.25"/>
  </sheetData>
  <sheetProtection/>
  <protectedRanges>
    <protectedRange sqref="B9:B10" name="区域2"/>
    <protectedRange sqref="B11:B12 B14 B19:B21 B24:B26" name="区域2_1"/>
    <protectedRange sqref="B13" name="区域2_2"/>
    <protectedRange sqref="B15" name="区域2_3"/>
    <protectedRange sqref="B16" name="区域2_4"/>
    <protectedRange sqref="B17" name="区域2_5"/>
    <protectedRange sqref="B18" name="区域2_6"/>
    <protectedRange sqref="B23" name="区域2_7"/>
    <protectedRange sqref="B22" name="区域2_8"/>
    <protectedRange sqref="B27:B46" name="区域2_9"/>
  </protectedRanges>
  <mergeCells count="2"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4.25"/>
  <cols>
    <col min="1" max="1" width="32.50390625" style="323" customWidth="1"/>
    <col min="2" max="2" width="11.00390625" style="323" customWidth="1"/>
    <col min="3" max="3" width="11.50390625" style="323" customWidth="1"/>
    <col min="4" max="4" width="12.75390625" style="323" customWidth="1"/>
    <col min="5" max="5" width="12.625" style="323" customWidth="1"/>
    <col min="6" max="6" width="9.00390625" style="323" hidden="1" customWidth="1"/>
    <col min="7" max="255" width="9.00390625" style="323" customWidth="1"/>
  </cols>
  <sheetData>
    <row r="1" spans="1:5" ht="22.5" customHeight="1">
      <c r="A1" s="324" t="s">
        <v>1259</v>
      </c>
      <c r="B1" s="325"/>
      <c r="C1" s="325"/>
      <c r="D1" s="325"/>
      <c r="E1" s="325"/>
    </row>
    <row r="2" spans="1:5" ht="25.5">
      <c r="A2" s="293" t="s">
        <v>1260</v>
      </c>
      <c r="B2" s="293"/>
      <c r="C2" s="293"/>
      <c r="D2" s="293"/>
      <c r="E2" s="293"/>
    </row>
    <row r="3" spans="1:5" s="322" customFormat="1" ht="28.5" customHeight="1">
      <c r="A3" s="326" t="s">
        <v>1261</v>
      </c>
      <c r="B3" s="37"/>
      <c r="C3" s="37"/>
      <c r="D3" s="37"/>
      <c r="E3" s="327" t="s">
        <v>61</v>
      </c>
    </row>
    <row r="4" spans="1:5" ht="17.25" customHeight="1">
      <c r="A4" s="328" t="s">
        <v>1262</v>
      </c>
      <c r="B4" s="329" t="s">
        <v>1179</v>
      </c>
      <c r="C4" s="329" t="s">
        <v>5</v>
      </c>
      <c r="D4" s="330" t="s">
        <v>1263</v>
      </c>
      <c r="E4" s="331" t="s">
        <v>1264</v>
      </c>
    </row>
    <row r="5" spans="1:5" ht="31.5" customHeight="1">
      <c r="A5" s="332"/>
      <c r="B5" s="333"/>
      <c r="C5" s="334"/>
      <c r="D5" s="335"/>
      <c r="E5" s="331"/>
    </row>
    <row r="6" spans="1:6" ht="39" customHeight="1">
      <c r="A6" s="305" t="s">
        <v>1265</v>
      </c>
      <c r="B6" s="306">
        <v>18000</v>
      </c>
      <c r="C6" s="306">
        <f>SUM(C7:C9)</f>
        <v>6468</v>
      </c>
      <c r="D6" s="336">
        <f>C6/B6*100</f>
        <v>35.93333333333334</v>
      </c>
      <c r="E6" s="337">
        <f>E7</f>
        <v>-76.0114503816794</v>
      </c>
      <c r="F6" s="323">
        <v>26200</v>
      </c>
    </row>
    <row r="7" spans="1:6" ht="39" customHeight="1">
      <c r="A7" s="225" t="s">
        <v>1266</v>
      </c>
      <c r="B7" s="338">
        <v>18000</v>
      </c>
      <c r="C7" s="339">
        <v>6285</v>
      </c>
      <c r="D7" s="340">
        <f>C7/B7*100</f>
        <v>34.91666666666667</v>
      </c>
      <c r="E7" s="341">
        <f>(C7-F7)/F7*100</f>
        <v>-76.0114503816794</v>
      </c>
      <c r="F7" s="323">
        <v>26200</v>
      </c>
    </row>
    <row r="8" spans="1:5" ht="30.75" customHeight="1">
      <c r="A8" s="225" t="s">
        <v>1267</v>
      </c>
      <c r="B8" s="342"/>
      <c r="C8" s="339">
        <v>48</v>
      </c>
      <c r="D8" s="340"/>
      <c r="E8" s="341"/>
    </row>
    <row r="9" spans="1:5" ht="33" customHeight="1">
      <c r="A9" s="225" t="s">
        <v>1268</v>
      </c>
      <c r="B9" s="342"/>
      <c r="C9" s="339">
        <v>135</v>
      </c>
      <c r="D9" s="340"/>
      <c r="E9" s="341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5" right="0.75" top="0.98" bottom="0.35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7"/>
  <sheetViews>
    <sheetView showZeros="0" workbookViewId="0" topLeftCell="A1">
      <selection activeCell="A1" sqref="A1"/>
    </sheetView>
  </sheetViews>
  <sheetFormatPr defaultColWidth="9.00390625" defaultRowHeight="14.25"/>
  <cols>
    <col min="1" max="1" width="35.25390625" style="112" customWidth="1"/>
    <col min="2" max="2" width="9.75390625" style="112" customWidth="1"/>
    <col min="3" max="3" width="11.00390625" style="112" customWidth="1"/>
    <col min="4" max="4" width="9.625" style="112" customWidth="1"/>
    <col min="5" max="5" width="11.25390625" style="291" customWidth="1"/>
    <col min="6" max="6" width="10.125" style="291" customWidth="1"/>
    <col min="7" max="7" width="15.75390625" style="112" customWidth="1"/>
    <col min="8" max="8" width="14.75390625" style="112" customWidth="1"/>
    <col min="9" max="255" width="9.00390625" style="112" customWidth="1"/>
  </cols>
  <sheetData>
    <row r="1" ht="27" customHeight="1">
      <c r="A1" s="292" t="s">
        <v>1269</v>
      </c>
    </row>
    <row r="2" spans="1:7" ht="36" customHeight="1">
      <c r="A2" s="293" t="s">
        <v>1270</v>
      </c>
      <c r="B2" s="293"/>
      <c r="C2" s="293"/>
      <c r="D2" s="293"/>
      <c r="E2" s="294"/>
      <c r="F2" s="294"/>
      <c r="G2" s="293"/>
    </row>
    <row r="3" spans="1:7" ht="25.5" customHeight="1">
      <c r="A3" s="295"/>
      <c r="B3" s="295"/>
      <c r="C3" s="295"/>
      <c r="D3" s="295"/>
      <c r="E3" s="296"/>
      <c r="G3" s="297" t="s">
        <v>61</v>
      </c>
    </row>
    <row r="4" spans="1:8" ht="19.5" customHeight="1">
      <c r="A4" s="298" t="s">
        <v>1262</v>
      </c>
      <c r="B4" s="175" t="s">
        <v>4</v>
      </c>
      <c r="C4" s="175" t="s">
        <v>34</v>
      </c>
      <c r="D4" s="175" t="s">
        <v>5</v>
      </c>
      <c r="E4" s="299" t="s">
        <v>1271</v>
      </c>
      <c r="F4" s="300" t="s">
        <v>8</v>
      </c>
      <c r="G4" s="122" t="s">
        <v>1272</v>
      </c>
      <c r="H4" s="122" t="s">
        <v>1273</v>
      </c>
    </row>
    <row r="5" spans="1:8" ht="27.75" customHeight="1">
      <c r="A5" s="301"/>
      <c r="B5" s="302"/>
      <c r="C5" s="303"/>
      <c r="D5" s="303"/>
      <c r="E5" s="299"/>
      <c r="F5" s="300"/>
      <c r="G5" s="304"/>
      <c r="H5" s="304"/>
    </row>
    <row r="6" spans="1:8" ht="39.75" customHeight="1">
      <c r="A6" s="305" t="s">
        <v>1274</v>
      </c>
      <c r="B6" s="306">
        <f>B7+B9+B14</f>
        <v>18143</v>
      </c>
      <c r="C6" s="306">
        <f aca="true" t="shared" si="0" ref="C6:H6">C7+C9+C14+C17</f>
        <v>93235</v>
      </c>
      <c r="D6" s="306">
        <f t="shared" si="0"/>
        <v>91274</v>
      </c>
      <c r="E6" s="307">
        <f>D6/C6*100</f>
        <v>97.8967126079262</v>
      </c>
      <c r="F6" s="307">
        <f aca="true" t="shared" si="1" ref="F6:F10">(D6-H6)/H6*100</f>
        <v>191.62885807399834</v>
      </c>
      <c r="G6" s="306">
        <f>G9+G14+G17</f>
        <v>1961</v>
      </c>
      <c r="H6" s="306">
        <f t="shared" si="0"/>
        <v>31298</v>
      </c>
    </row>
    <row r="7" spans="1:8" ht="34.5" customHeight="1">
      <c r="A7" s="308" t="s">
        <v>1275</v>
      </c>
      <c r="B7" s="306">
        <v>6</v>
      </c>
      <c r="C7" s="306">
        <v>6</v>
      </c>
      <c r="D7" s="306">
        <v>6</v>
      </c>
      <c r="E7" s="307">
        <f aca="true" t="shared" si="2" ref="E7:E17">D7/C7*100</f>
        <v>100</v>
      </c>
      <c r="F7" s="307"/>
      <c r="G7" s="306">
        <v>11</v>
      </c>
      <c r="H7" s="309">
        <v>11</v>
      </c>
    </row>
    <row r="8" spans="1:255" s="289" customFormat="1" ht="34.5" customHeight="1">
      <c r="A8" s="225" t="s">
        <v>1276</v>
      </c>
      <c r="B8" s="310">
        <v>6</v>
      </c>
      <c r="C8" s="310">
        <v>6</v>
      </c>
      <c r="D8" s="310">
        <v>6</v>
      </c>
      <c r="E8" s="311">
        <f t="shared" si="2"/>
        <v>100</v>
      </c>
      <c r="F8" s="311"/>
      <c r="G8" s="310"/>
      <c r="H8" s="138">
        <v>11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</row>
    <row r="9" spans="1:8" ht="34.5" customHeight="1">
      <c r="A9" s="312" t="s">
        <v>1277</v>
      </c>
      <c r="B9" s="125">
        <v>18043</v>
      </c>
      <c r="C9" s="125">
        <f aca="true" t="shared" si="3" ref="C9:H9">SUM(C10:C13)</f>
        <v>90696</v>
      </c>
      <c r="D9" s="125">
        <f t="shared" si="3"/>
        <v>89021</v>
      </c>
      <c r="E9" s="307">
        <f t="shared" si="2"/>
        <v>98.15317103290113</v>
      </c>
      <c r="F9" s="307">
        <f t="shared" si="1"/>
        <v>194.9180056319364</v>
      </c>
      <c r="G9" s="306">
        <f>C9-D9</f>
        <v>1675</v>
      </c>
      <c r="H9" s="309">
        <f t="shared" si="3"/>
        <v>30185</v>
      </c>
    </row>
    <row r="10" spans="1:255" s="289" customFormat="1" ht="34.5" customHeight="1">
      <c r="A10" s="225" t="s">
        <v>1278</v>
      </c>
      <c r="B10" s="310"/>
      <c r="C10" s="310">
        <v>78149</v>
      </c>
      <c r="D10" s="310">
        <v>77581</v>
      </c>
      <c r="E10" s="311">
        <f t="shared" si="2"/>
        <v>99.27318327809697</v>
      </c>
      <c r="F10" s="311">
        <f t="shared" si="1"/>
        <v>1453.1731731731732</v>
      </c>
      <c r="G10" s="310">
        <f>C10-D10</f>
        <v>568</v>
      </c>
      <c r="H10" s="138">
        <v>4995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</row>
    <row r="11" spans="1:8" ht="34.5" customHeight="1">
      <c r="A11" s="313" t="s">
        <v>1279</v>
      </c>
      <c r="B11" s="310">
        <v>22</v>
      </c>
      <c r="C11" s="310">
        <v>48</v>
      </c>
      <c r="D11" s="310"/>
      <c r="E11" s="307">
        <f t="shared" si="2"/>
        <v>0</v>
      </c>
      <c r="F11" s="307"/>
      <c r="G11" s="310"/>
      <c r="H11" s="314"/>
    </row>
    <row r="12" spans="1:8" ht="34.5" customHeight="1">
      <c r="A12" s="313" t="s">
        <v>1280</v>
      </c>
      <c r="B12" s="310"/>
      <c r="C12" s="310"/>
      <c r="D12" s="310"/>
      <c r="E12" s="307"/>
      <c r="F12" s="307"/>
      <c r="G12" s="310"/>
      <c r="H12" s="314"/>
    </row>
    <row r="13" spans="1:8" ht="34.5" customHeight="1">
      <c r="A13" s="315" t="s">
        <v>1281</v>
      </c>
      <c r="B13" s="310">
        <v>18021</v>
      </c>
      <c r="C13" s="310">
        <v>12499</v>
      </c>
      <c r="D13" s="310">
        <v>11440</v>
      </c>
      <c r="E13" s="311">
        <f t="shared" si="2"/>
        <v>91.52732218577486</v>
      </c>
      <c r="F13" s="307">
        <f>(D13-H13)/H13*100</f>
        <v>-54.58515283842795</v>
      </c>
      <c r="G13" s="310">
        <f>C13-D13</f>
        <v>1059</v>
      </c>
      <c r="H13" s="314">
        <v>25190</v>
      </c>
    </row>
    <row r="14" spans="1:255" s="290" customFormat="1" ht="34.5" customHeight="1">
      <c r="A14" s="125" t="s">
        <v>57</v>
      </c>
      <c r="B14" s="306">
        <v>94</v>
      </c>
      <c r="C14" s="306">
        <f>C15+C16</f>
        <v>395</v>
      </c>
      <c r="D14" s="306">
        <v>109</v>
      </c>
      <c r="E14" s="307">
        <f t="shared" si="2"/>
        <v>27.59493670886076</v>
      </c>
      <c r="F14" s="307">
        <f>(D14-H14)/H14*100</f>
        <v>6.862745098039216</v>
      </c>
      <c r="G14" s="306">
        <f>C14-D14</f>
        <v>286</v>
      </c>
      <c r="H14" s="309">
        <v>102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s="290" customFormat="1" ht="34.5" customHeight="1">
      <c r="A15" s="316" t="s">
        <v>1282</v>
      </c>
      <c r="B15" s="306"/>
      <c r="C15" s="317">
        <v>135</v>
      </c>
      <c r="D15" s="306"/>
      <c r="E15" s="307">
        <f t="shared" si="2"/>
        <v>0</v>
      </c>
      <c r="F15" s="307"/>
      <c r="G15" s="306"/>
      <c r="H15" s="309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8" ht="34.5" customHeight="1">
      <c r="A16" s="318" t="s">
        <v>1283</v>
      </c>
      <c r="B16" s="317">
        <v>94</v>
      </c>
      <c r="C16" s="317">
        <v>260</v>
      </c>
      <c r="D16" s="317">
        <v>109</v>
      </c>
      <c r="E16" s="311">
        <f t="shared" si="2"/>
        <v>41.92307692307693</v>
      </c>
      <c r="F16" s="311">
        <f>(D16-H16)/H16*100</f>
        <v>6.862745098039216</v>
      </c>
      <c r="G16" s="310">
        <f>C16-D16</f>
        <v>151</v>
      </c>
      <c r="H16" s="314">
        <v>102</v>
      </c>
    </row>
    <row r="17" spans="1:255" s="290" customFormat="1" ht="33" customHeight="1">
      <c r="A17" s="319" t="s">
        <v>58</v>
      </c>
      <c r="B17" s="309"/>
      <c r="C17" s="320">
        <v>2138</v>
      </c>
      <c r="D17" s="309">
        <v>2138</v>
      </c>
      <c r="E17" s="307">
        <f t="shared" si="2"/>
        <v>100</v>
      </c>
      <c r="F17" s="321"/>
      <c r="G17" s="310">
        <f>C17-D17</f>
        <v>0</v>
      </c>
      <c r="H17" s="309">
        <v>1000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</sheetData>
  <sheetProtection/>
  <mergeCells count="9">
    <mergeCell ref="A2:G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59" header="0.35" footer="0.51"/>
  <pageSetup horizontalDpi="600" verticalDpi="600" orientation="portrait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3"/>
  <sheetViews>
    <sheetView zoomScaleSheetLayoutView="100" workbookViewId="0" topLeftCell="A1">
      <selection activeCell="A1" sqref="A1"/>
    </sheetView>
  </sheetViews>
  <sheetFormatPr defaultColWidth="12.125" defaultRowHeight="15" customHeight="1"/>
  <cols>
    <col min="1" max="1" width="9.50390625" style="279" customWidth="1"/>
    <col min="2" max="2" width="59.00390625" style="279" customWidth="1"/>
    <col min="3" max="3" width="22.50390625" style="279" customWidth="1"/>
    <col min="4" max="16384" width="12.125" style="279" customWidth="1"/>
  </cols>
  <sheetData>
    <row r="1" ht="15" customHeight="1">
      <c r="A1" s="279" t="s">
        <v>1284</v>
      </c>
    </row>
    <row r="2" spans="1:3" s="279" customFormat="1" ht="69" customHeight="1">
      <c r="A2" s="280" t="s">
        <v>1285</v>
      </c>
      <c r="B2" s="280"/>
      <c r="C2" s="280"/>
    </row>
    <row r="3" spans="1:3" s="279" customFormat="1" ht="16.5" customHeight="1">
      <c r="A3" s="281"/>
      <c r="B3" s="281"/>
      <c r="C3" s="282"/>
    </row>
    <row r="4" spans="1:3" s="279" customFormat="1" ht="16.5" customHeight="1">
      <c r="A4" s="281"/>
      <c r="B4" s="281"/>
      <c r="C4" s="282" t="s">
        <v>2</v>
      </c>
    </row>
    <row r="5" spans="1:3" s="279" customFormat="1" ht="16.5" customHeight="1">
      <c r="A5" s="283" t="s">
        <v>62</v>
      </c>
      <c r="B5" s="283" t="s">
        <v>63</v>
      </c>
      <c r="C5" s="283" t="s">
        <v>5</v>
      </c>
    </row>
    <row r="6" spans="1:3" s="279" customFormat="1" ht="16.5" customHeight="1">
      <c r="A6" s="284"/>
      <c r="B6" s="283" t="s">
        <v>1286</v>
      </c>
      <c r="C6" s="285">
        <f>SUM(C7,C15,C21,C30,C41,C70,C86,C127,C132,C139,C143,C166,C185)</f>
        <v>91274</v>
      </c>
    </row>
    <row r="7" spans="1:3" s="279" customFormat="1" ht="16.5" customHeight="1">
      <c r="A7" s="286">
        <v>206</v>
      </c>
      <c r="B7" s="287" t="s">
        <v>42</v>
      </c>
      <c r="C7" s="285">
        <f>SUM(C8)</f>
        <v>0</v>
      </c>
    </row>
    <row r="8" spans="1:3" s="279" customFormat="1" ht="16.5" customHeight="1">
      <c r="A8" s="286">
        <v>20610</v>
      </c>
      <c r="B8" s="287" t="s">
        <v>1287</v>
      </c>
      <c r="C8" s="285">
        <f>SUM(C9:C14)</f>
        <v>0</v>
      </c>
    </row>
    <row r="9" spans="1:3" s="279" customFormat="1" ht="16.5" customHeight="1">
      <c r="A9" s="286">
        <v>2061001</v>
      </c>
      <c r="B9" s="288" t="s">
        <v>1288</v>
      </c>
      <c r="C9" s="285">
        <v>0</v>
      </c>
    </row>
    <row r="10" spans="1:3" s="279" customFormat="1" ht="16.5" customHeight="1">
      <c r="A10" s="286">
        <v>2061002</v>
      </c>
      <c r="B10" s="288" t="s">
        <v>1289</v>
      </c>
      <c r="C10" s="285">
        <v>0</v>
      </c>
    </row>
    <row r="11" spans="1:3" s="279" customFormat="1" ht="16.5" customHeight="1">
      <c r="A11" s="286">
        <v>2061003</v>
      </c>
      <c r="B11" s="288" t="s">
        <v>1290</v>
      </c>
      <c r="C11" s="285">
        <v>0</v>
      </c>
    </row>
    <row r="12" spans="1:3" s="279" customFormat="1" ht="16.5" customHeight="1">
      <c r="A12" s="286">
        <v>2061004</v>
      </c>
      <c r="B12" s="288" t="s">
        <v>1291</v>
      </c>
      <c r="C12" s="285">
        <v>0</v>
      </c>
    </row>
    <row r="13" spans="1:3" s="279" customFormat="1" ht="16.5" customHeight="1">
      <c r="A13" s="286">
        <v>2061005</v>
      </c>
      <c r="B13" s="288" t="s">
        <v>1292</v>
      </c>
      <c r="C13" s="285">
        <v>0</v>
      </c>
    </row>
    <row r="14" spans="1:3" s="279" customFormat="1" ht="16.5" customHeight="1">
      <c r="A14" s="286">
        <v>2061099</v>
      </c>
      <c r="B14" s="288" t="s">
        <v>1293</v>
      </c>
      <c r="C14" s="285">
        <v>0</v>
      </c>
    </row>
    <row r="15" spans="1:3" s="279" customFormat="1" ht="16.5" customHeight="1">
      <c r="A15" s="286">
        <v>207</v>
      </c>
      <c r="B15" s="287" t="s">
        <v>43</v>
      </c>
      <c r="C15" s="285">
        <f>C16</f>
        <v>0</v>
      </c>
    </row>
    <row r="16" spans="1:3" s="279" customFormat="1" ht="16.5" customHeight="1">
      <c r="A16" s="286">
        <v>20707</v>
      </c>
      <c r="B16" s="287" t="s">
        <v>1294</v>
      </c>
      <c r="C16" s="285">
        <f>SUM(C17:C20)</f>
        <v>0</v>
      </c>
    </row>
    <row r="17" spans="1:3" s="279" customFormat="1" ht="16.5" customHeight="1">
      <c r="A17" s="286">
        <v>2070701</v>
      </c>
      <c r="B17" s="288" t="s">
        <v>1295</v>
      </c>
      <c r="C17" s="285">
        <v>0</v>
      </c>
    </row>
    <row r="18" spans="1:3" s="279" customFormat="1" ht="16.5" customHeight="1">
      <c r="A18" s="286">
        <v>2070702</v>
      </c>
      <c r="B18" s="288" t="s">
        <v>1296</v>
      </c>
      <c r="C18" s="285">
        <v>0</v>
      </c>
    </row>
    <row r="19" spans="1:3" s="279" customFormat="1" ht="16.5" customHeight="1">
      <c r="A19" s="286">
        <v>2070703</v>
      </c>
      <c r="B19" s="288" t="s">
        <v>1297</v>
      </c>
      <c r="C19" s="285">
        <v>0</v>
      </c>
    </row>
    <row r="20" spans="1:3" s="279" customFormat="1" ht="16.5" customHeight="1">
      <c r="A20" s="286">
        <v>2070799</v>
      </c>
      <c r="B20" s="288" t="s">
        <v>1298</v>
      </c>
      <c r="C20" s="285">
        <v>0</v>
      </c>
    </row>
    <row r="21" spans="1:3" s="279" customFormat="1" ht="16.5" customHeight="1">
      <c r="A21" s="286">
        <v>208</v>
      </c>
      <c r="B21" s="287" t="s">
        <v>44</v>
      </c>
      <c r="C21" s="285">
        <f>C22+C26</f>
        <v>6</v>
      </c>
    </row>
    <row r="22" spans="1:3" s="279" customFormat="1" ht="16.5" customHeight="1">
      <c r="A22" s="286">
        <v>20822</v>
      </c>
      <c r="B22" s="287" t="s">
        <v>1276</v>
      </c>
      <c r="C22" s="285">
        <f>SUM(C23:C25)</f>
        <v>6</v>
      </c>
    </row>
    <row r="23" spans="1:3" s="279" customFormat="1" ht="16.5" customHeight="1">
      <c r="A23" s="286">
        <v>2082201</v>
      </c>
      <c r="B23" s="288" t="s">
        <v>1299</v>
      </c>
      <c r="C23" s="285">
        <v>6</v>
      </c>
    </row>
    <row r="24" spans="1:3" s="279" customFormat="1" ht="16.5" customHeight="1">
      <c r="A24" s="286">
        <v>2082202</v>
      </c>
      <c r="B24" s="288" t="s">
        <v>1300</v>
      </c>
      <c r="C24" s="285">
        <v>0</v>
      </c>
    </row>
    <row r="25" spans="1:3" s="279" customFormat="1" ht="16.5" customHeight="1">
      <c r="A25" s="286">
        <v>2082299</v>
      </c>
      <c r="B25" s="288" t="s">
        <v>1301</v>
      </c>
      <c r="C25" s="285">
        <v>0</v>
      </c>
    </row>
    <row r="26" spans="1:3" s="279" customFormat="1" ht="16.5" customHeight="1">
      <c r="A26" s="286">
        <v>20823</v>
      </c>
      <c r="B26" s="287" t="s">
        <v>1302</v>
      </c>
      <c r="C26" s="285">
        <f>SUM(C27:C29)</f>
        <v>0</v>
      </c>
    </row>
    <row r="27" spans="1:3" s="279" customFormat="1" ht="16.5" customHeight="1">
      <c r="A27" s="286">
        <v>2082301</v>
      </c>
      <c r="B27" s="288" t="s">
        <v>1299</v>
      </c>
      <c r="C27" s="285">
        <v>0</v>
      </c>
    </row>
    <row r="28" spans="1:3" s="279" customFormat="1" ht="16.5" customHeight="1">
      <c r="A28" s="286">
        <v>2082302</v>
      </c>
      <c r="B28" s="288" t="s">
        <v>1300</v>
      </c>
      <c r="C28" s="285">
        <v>0</v>
      </c>
    </row>
    <row r="29" spans="1:3" s="279" customFormat="1" ht="16.5" customHeight="1">
      <c r="A29" s="286">
        <v>2082399</v>
      </c>
      <c r="B29" s="288" t="s">
        <v>1303</v>
      </c>
      <c r="C29" s="285">
        <v>0</v>
      </c>
    </row>
    <row r="30" spans="1:3" s="279" customFormat="1" ht="16.5" customHeight="1">
      <c r="A30" s="286">
        <v>211</v>
      </c>
      <c r="B30" s="287" t="s">
        <v>47</v>
      </c>
      <c r="C30" s="285">
        <f>SUM(C31,C36)</f>
        <v>0</v>
      </c>
    </row>
    <row r="31" spans="1:3" s="279" customFormat="1" ht="16.5" customHeight="1">
      <c r="A31" s="286">
        <v>21160</v>
      </c>
      <c r="B31" s="287" t="s">
        <v>1304</v>
      </c>
      <c r="C31" s="285">
        <f>SUM(C32:C35)</f>
        <v>0</v>
      </c>
    </row>
    <row r="32" spans="1:3" s="279" customFormat="1" ht="16.5" customHeight="1">
      <c r="A32" s="286">
        <v>2116001</v>
      </c>
      <c r="B32" s="288" t="s">
        <v>1305</v>
      </c>
      <c r="C32" s="285">
        <v>0</v>
      </c>
    </row>
    <row r="33" spans="1:3" s="279" customFormat="1" ht="16.5" customHeight="1">
      <c r="A33" s="286">
        <v>2116002</v>
      </c>
      <c r="B33" s="288" t="s">
        <v>1306</v>
      </c>
      <c r="C33" s="285">
        <v>0</v>
      </c>
    </row>
    <row r="34" spans="1:3" s="279" customFormat="1" ht="16.5" customHeight="1">
      <c r="A34" s="286">
        <v>2116003</v>
      </c>
      <c r="B34" s="288" t="s">
        <v>1307</v>
      </c>
      <c r="C34" s="285">
        <v>0</v>
      </c>
    </row>
    <row r="35" spans="1:3" s="279" customFormat="1" ht="16.5" customHeight="1">
      <c r="A35" s="286">
        <v>2116099</v>
      </c>
      <c r="B35" s="288" t="s">
        <v>1308</v>
      </c>
      <c r="C35" s="285">
        <v>0</v>
      </c>
    </row>
    <row r="36" spans="1:3" s="279" customFormat="1" ht="16.5" customHeight="1">
      <c r="A36" s="286">
        <v>21161</v>
      </c>
      <c r="B36" s="287" t="s">
        <v>1309</v>
      </c>
      <c r="C36" s="285">
        <f>SUM(C37:C40)</f>
        <v>0</v>
      </c>
    </row>
    <row r="37" spans="1:3" s="279" customFormat="1" ht="16.5" customHeight="1">
      <c r="A37" s="286">
        <v>2116101</v>
      </c>
      <c r="B37" s="288" t="s">
        <v>1310</v>
      </c>
      <c r="C37" s="285">
        <v>0</v>
      </c>
    </row>
    <row r="38" spans="1:3" s="279" customFormat="1" ht="16.5" customHeight="1">
      <c r="A38" s="286">
        <v>2116102</v>
      </c>
      <c r="B38" s="288" t="s">
        <v>1311</v>
      </c>
      <c r="C38" s="285">
        <v>0</v>
      </c>
    </row>
    <row r="39" spans="1:3" s="279" customFormat="1" ht="16.5" customHeight="1">
      <c r="A39" s="286">
        <v>2116103</v>
      </c>
      <c r="B39" s="288" t="s">
        <v>1312</v>
      </c>
      <c r="C39" s="285">
        <v>0</v>
      </c>
    </row>
    <row r="40" spans="1:3" s="279" customFormat="1" ht="16.5" customHeight="1">
      <c r="A40" s="286">
        <v>2116104</v>
      </c>
      <c r="B40" s="288" t="s">
        <v>1313</v>
      </c>
      <c r="C40" s="285">
        <v>0</v>
      </c>
    </row>
    <row r="41" spans="1:3" s="279" customFormat="1" ht="16.5" customHeight="1">
      <c r="A41" s="286">
        <v>212</v>
      </c>
      <c r="B41" s="287" t="s">
        <v>48</v>
      </c>
      <c r="C41" s="285">
        <f>SUM(C42,C55,C59:C60,C66)</f>
        <v>89021</v>
      </c>
    </row>
    <row r="42" spans="1:3" s="279" customFormat="1" ht="16.5" customHeight="1">
      <c r="A42" s="286">
        <v>21208</v>
      </c>
      <c r="B42" s="287" t="s">
        <v>1314</v>
      </c>
      <c r="C42" s="285">
        <f>SUM(C43:C54)</f>
        <v>77581</v>
      </c>
    </row>
    <row r="43" spans="1:3" s="279" customFormat="1" ht="16.5" customHeight="1">
      <c r="A43" s="286">
        <v>2120801</v>
      </c>
      <c r="B43" s="288" t="s">
        <v>1315</v>
      </c>
      <c r="C43" s="285">
        <v>77581</v>
      </c>
    </row>
    <row r="44" spans="1:3" s="279" customFormat="1" ht="16.5" customHeight="1">
      <c r="A44" s="286">
        <v>2120802</v>
      </c>
      <c r="B44" s="288" t="s">
        <v>1316</v>
      </c>
      <c r="C44" s="285">
        <v>0</v>
      </c>
    </row>
    <row r="45" spans="1:3" s="279" customFormat="1" ht="16.5" customHeight="1">
      <c r="A45" s="286">
        <v>2120803</v>
      </c>
      <c r="B45" s="288" t="s">
        <v>1317</v>
      </c>
      <c r="C45" s="285">
        <v>0</v>
      </c>
    </row>
    <row r="46" spans="1:3" s="279" customFormat="1" ht="16.5" customHeight="1">
      <c r="A46" s="286">
        <v>2120804</v>
      </c>
      <c r="B46" s="288" t="s">
        <v>1318</v>
      </c>
      <c r="C46" s="285">
        <v>0</v>
      </c>
    </row>
    <row r="47" spans="1:3" s="279" customFormat="1" ht="16.5" customHeight="1">
      <c r="A47" s="286">
        <v>2120805</v>
      </c>
      <c r="B47" s="288" t="s">
        <v>1319</v>
      </c>
      <c r="C47" s="285">
        <v>0</v>
      </c>
    </row>
    <row r="48" spans="1:3" s="279" customFormat="1" ht="16.5" customHeight="1">
      <c r="A48" s="286">
        <v>2120806</v>
      </c>
      <c r="B48" s="288" t="s">
        <v>1320</v>
      </c>
      <c r="C48" s="285">
        <v>0</v>
      </c>
    </row>
    <row r="49" spans="1:3" s="279" customFormat="1" ht="16.5" customHeight="1">
      <c r="A49" s="286">
        <v>2120807</v>
      </c>
      <c r="B49" s="288" t="s">
        <v>1321</v>
      </c>
      <c r="C49" s="285">
        <v>0</v>
      </c>
    </row>
    <row r="50" spans="1:3" s="279" customFormat="1" ht="16.5" customHeight="1">
      <c r="A50" s="286">
        <v>2120809</v>
      </c>
      <c r="B50" s="288" t="s">
        <v>1322</v>
      </c>
      <c r="C50" s="285">
        <v>0</v>
      </c>
    </row>
    <row r="51" spans="1:3" s="279" customFormat="1" ht="16.5" customHeight="1">
      <c r="A51" s="286">
        <v>2120810</v>
      </c>
      <c r="B51" s="288" t="s">
        <v>1323</v>
      </c>
      <c r="C51" s="285">
        <v>0</v>
      </c>
    </row>
    <row r="52" spans="1:3" s="279" customFormat="1" ht="16.5" customHeight="1">
      <c r="A52" s="286">
        <v>2120811</v>
      </c>
      <c r="B52" s="288" t="s">
        <v>1324</v>
      </c>
      <c r="C52" s="285">
        <v>0</v>
      </c>
    </row>
    <row r="53" spans="1:3" s="279" customFormat="1" ht="16.5" customHeight="1">
      <c r="A53" s="286">
        <v>2120813</v>
      </c>
      <c r="B53" s="288" t="s">
        <v>1060</v>
      </c>
      <c r="C53" s="285">
        <v>0</v>
      </c>
    </row>
    <row r="54" spans="1:3" s="279" customFormat="1" ht="16.5" customHeight="1">
      <c r="A54" s="286">
        <v>2120899</v>
      </c>
      <c r="B54" s="288" t="s">
        <v>1325</v>
      </c>
      <c r="C54" s="285">
        <v>0</v>
      </c>
    </row>
    <row r="55" spans="1:3" s="279" customFormat="1" ht="16.5" customHeight="1">
      <c r="A55" s="286">
        <v>21210</v>
      </c>
      <c r="B55" s="287" t="s">
        <v>1279</v>
      </c>
      <c r="C55" s="285">
        <f>SUM(C56:C58)</f>
        <v>0</v>
      </c>
    </row>
    <row r="56" spans="1:3" s="279" customFormat="1" ht="16.5" customHeight="1">
      <c r="A56" s="286">
        <v>2121001</v>
      </c>
      <c r="B56" s="288" t="s">
        <v>1315</v>
      </c>
      <c r="C56" s="285">
        <v>0</v>
      </c>
    </row>
    <row r="57" spans="1:3" s="279" customFormat="1" ht="16.5" customHeight="1">
      <c r="A57" s="286">
        <v>2121002</v>
      </c>
      <c r="B57" s="288" t="s">
        <v>1316</v>
      </c>
      <c r="C57" s="285">
        <v>0</v>
      </c>
    </row>
    <row r="58" spans="1:3" s="279" customFormat="1" ht="16.5" customHeight="1">
      <c r="A58" s="286">
        <v>2121099</v>
      </c>
      <c r="B58" s="288" t="s">
        <v>1326</v>
      </c>
      <c r="C58" s="285">
        <v>0</v>
      </c>
    </row>
    <row r="59" spans="1:3" s="279" customFormat="1" ht="16.5" customHeight="1">
      <c r="A59" s="286">
        <v>21211</v>
      </c>
      <c r="B59" s="287" t="s">
        <v>1327</v>
      </c>
      <c r="C59" s="285">
        <v>0</v>
      </c>
    </row>
    <row r="60" spans="1:3" s="279" customFormat="1" ht="16.5" customHeight="1">
      <c r="A60" s="286">
        <v>21213</v>
      </c>
      <c r="B60" s="287" t="s">
        <v>1328</v>
      </c>
      <c r="C60" s="285">
        <f>SUM(C61:C65)</f>
        <v>11440</v>
      </c>
    </row>
    <row r="61" spans="1:3" s="279" customFormat="1" ht="16.5" customHeight="1">
      <c r="A61" s="286">
        <v>2121301</v>
      </c>
      <c r="B61" s="288" t="s">
        <v>1329</v>
      </c>
      <c r="C61" s="285">
        <v>6798</v>
      </c>
    </row>
    <row r="62" spans="1:3" s="279" customFormat="1" ht="16.5" customHeight="1">
      <c r="A62" s="286">
        <v>2121302</v>
      </c>
      <c r="B62" s="288" t="s">
        <v>1330</v>
      </c>
      <c r="C62" s="285">
        <v>125</v>
      </c>
    </row>
    <row r="63" spans="1:3" s="279" customFormat="1" ht="16.5" customHeight="1">
      <c r="A63" s="286">
        <v>2121303</v>
      </c>
      <c r="B63" s="288" t="s">
        <v>1331</v>
      </c>
      <c r="C63" s="285">
        <v>0</v>
      </c>
    </row>
    <row r="64" spans="1:3" s="279" customFormat="1" ht="16.5" customHeight="1">
      <c r="A64" s="286">
        <v>2121304</v>
      </c>
      <c r="B64" s="288" t="s">
        <v>1332</v>
      </c>
      <c r="C64" s="285">
        <v>0</v>
      </c>
    </row>
    <row r="65" spans="1:3" s="279" customFormat="1" ht="16.5" customHeight="1">
      <c r="A65" s="286">
        <v>2121399</v>
      </c>
      <c r="B65" s="288" t="s">
        <v>1333</v>
      </c>
      <c r="C65" s="285">
        <v>4517</v>
      </c>
    </row>
    <row r="66" spans="1:3" s="279" customFormat="1" ht="16.5" customHeight="1">
      <c r="A66" s="286">
        <v>21214</v>
      </c>
      <c r="B66" s="287" t="s">
        <v>1334</v>
      </c>
      <c r="C66" s="285">
        <f>SUM(C67:C69)</f>
        <v>0</v>
      </c>
    </row>
    <row r="67" spans="1:3" s="279" customFormat="1" ht="16.5" customHeight="1">
      <c r="A67" s="286">
        <v>2121401</v>
      </c>
      <c r="B67" s="288" t="s">
        <v>1335</v>
      </c>
      <c r="C67" s="285">
        <v>0</v>
      </c>
    </row>
    <row r="68" spans="1:3" s="279" customFormat="1" ht="16.5" customHeight="1">
      <c r="A68" s="286">
        <v>2121402</v>
      </c>
      <c r="B68" s="288" t="s">
        <v>1336</v>
      </c>
      <c r="C68" s="285">
        <v>0</v>
      </c>
    </row>
    <row r="69" spans="1:3" s="279" customFormat="1" ht="16.5" customHeight="1">
      <c r="A69" s="286">
        <v>2121499</v>
      </c>
      <c r="B69" s="288" t="s">
        <v>1337</v>
      </c>
      <c r="C69" s="285">
        <v>0</v>
      </c>
    </row>
    <row r="70" spans="1:3" s="279" customFormat="1" ht="16.5" customHeight="1">
      <c r="A70" s="286">
        <v>213</v>
      </c>
      <c r="B70" s="287" t="s">
        <v>49</v>
      </c>
      <c r="C70" s="285">
        <f>SUM(C71,C76,C81)</f>
        <v>0</v>
      </c>
    </row>
    <row r="71" spans="1:3" s="279" customFormat="1" ht="16.5" customHeight="1">
      <c r="A71" s="286">
        <v>21366</v>
      </c>
      <c r="B71" s="287" t="s">
        <v>1338</v>
      </c>
      <c r="C71" s="285">
        <f>SUM(C72:C75)</f>
        <v>0</v>
      </c>
    </row>
    <row r="72" spans="1:3" s="279" customFormat="1" ht="16.5" customHeight="1">
      <c r="A72" s="286">
        <v>2136601</v>
      </c>
      <c r="B72" s="288" t="s">
        <v>1300</v>
      </c>
      <c r="C72" s="285">
        <v>0</v>
      </c>
    </row>
    <row r="73" spans="1:3" s="279" customFormat="1" ht="16.5" customHeight="1">
      <c r="A73" s="286">
        <v>2136602</v>
      </c>
      <c r="B73" s="288" t="s">
        <v>1339</v>
      </c>
      <c r="C73" s="285">
        <v>0</v>
      </c>
    </row>
    <row r="74" spans="1:3" s="279" customFormat="1" ht="16.5" customHeight="1">
      <c r="A74" s="286">
        <v>2136603</v>
      </c>
      <c r="B74" s="288" t="s">
        <v>1340</v>
      </c>
      <c r="C74" s="285">
        <v>0</v>
      </c>
    </row>
    <row r="75" spans="1:3" s="279" customFormat="1" ht="16.5" customHeight="1">
      <c r="A75" s="286">
        <v>2136699</v>
      </c>
      <c r="B75" s="288" t="s">
        <v>1341</v>
      </c>
      <c r="C75" s="285">
        <v>0</v>
      </c>
    </row>
    <row r="76" spans="1:3" s="279" customFormat="1" ht="16.5" customHeight="1">
      <c r="A76" s="286">
        <v>21367</v>
      </c>
      <c r="B76" s="287" t="s">
        <v>1342</v>
      </c>
      <c r="C76" s="285">
        <f>SUM(C77:C80)</f>
        <v>0</v>
      </c>
    </row>
    <row r="77" spans="1:3" s="279" customFormat="1" ht="16.5" customHeight="1">
      <c r="A77" s="286">
        <v>2136701</v>
      </c>
      <c r="B77" s="288" t="s">
        <v>1300</v>
      </c>
      <c r="C77" s="285">
        <v>0</v>
      </c>
    </row>
    <row r="78" spans="1:3" s="279" customFormat="1" ht="16.5" customHeight="1">
      <c r="A78" s="286">
        <v>2136702</v>
      </c>
      <c r="B78" s="288" t="s">
        <v>1339</v>
      </c>
      <c r="C78" s="285">
        <v>0</v>
      </c>
    </row>
    <row r="79" spans="1:3" s="279" customFormat="1" ht="16.5" customHeight="1">
      <c r="A79" s="286">
        <v>2136703</v>
      </c>
      <c r="B79" s="288" t="s">
        <v>1343</v>
      </c>
      <c r="C79" s="285">
        <v>0</v>
      </c>
    </row>
    <row r="80" spans="1:3" s="279" customFormat="1" ht="16.5" customHeight="1">
      <c r="A80" s="286">
        <v>2136799</v>
      </c>
      <c r="B80" s="288" t="s">
        <v>1344</v>
      </c>
      <c r="C80" s="285">
        <v>0</v>
      </c>
    </row>
    <row r="81" spans="1:3" s="279" customFormat="1" ht="16.5" customHeight="1">
      <c r="A81" s="286">
        <v>21369</v>
      </c>
      <c r="B81" s="287" t="s">
        <v>1345</v>
      </c>
      <c r="C81" s="285">
        <f>SUM(C82:C85)</f>
        <v>0</v>
      </c>
    </row>
    <row r="82" spans="1:3" s="279" customFormat="1" ht="16.5" customHeight="1">
      <c r="A82" s="286">
        <v>2136901</v>
      </c>
      <c r="B82" s="288" t="s">
        <v>799</v>
      </c>
      <c r="C82" s="285">
        <v>0</v>
      </c>
    </row>
    <row r="83" spans="1:3" s="279" customFormat="1" ht="16.5" customHeight="1">
      <c r="A83" s="286">
        <v>2136902</v>
      </c>
      <c r="B83" s="288" t="s">
        <v>1346</v>
      </c>
      <c r="C83" s="285">
        <v>0</v>
      </c>
    </row>
    <row r="84" spans="1:3" s="279" customFormat="1" ht="16.5" customHeight="1">
      <c r="A84" s="286">
        <v>2136903</v>
      </c>
      <c r="B84" s="288" t="s">
        <v>1347</v>
      </c>
      <c r="C84" s="285">
        <v>0</v>
      </c>
    </row>
    <row r="85" spans="1:3" s="279" customFormat="1" ht="16.5" customHeight="1">
      <c r="A85" s="286">
        <v>2136999</v>
      </c>
      <c r="B85" s="288" t="s">
        <v>1348</v>
      </c>
      <c r="C85" s="285">
        <v>0</v>
      </c>
    </row>
    <row r="86" spans="1:3" s="279" customFormat="1" ht="16.5" customHeight="1">
      <c r="A86" s="286">
        <v>214</v>
      </c>
      <c r="B86" s="287" t="s">
        <v>50</v>
      </c>
      <c r="C86" s="285">
        <f>SUM(C87,C92,C97,C102,C111,C118)</f>
        <v>0</v>
      </c>
    </row>
    <row r="87" spans="1:3" s="279" customFormat="1" ht="16.5" customHeight="1">
      <c r="A87" s="286">
        <v>21460</v>
      </c>
      <c r="B87" s="287" t="s">
        <v>1349</v>
      </c>
      <c r="C87" s="285">
        <f>SUM(C88:C91)</f>
        <v>0</v>
      </c>
    </row>
    <row r="88" spans="1:3" s="279" customFormat="1" ht="16.5" customHeight="1">
      <c r="A88" s="286">
        <v>2146001</v>
      </c>
      <c r="B88" s="288" t="s">
        <v>841</v>
      </c>
      <c r="C88" s="285">
        <v>0</v>
      </c>
    </row>
    <row r="89" spans="1:3" s="279" customFormat="1" ht="16.5" customHeight="1">
      <c r="A89" s="286">
        <v>2146002</v>
      </c>
      <c r="B89" s="288" t="s">
        <v>842</v>
      </c>
      <c r="C89" s="285">
        <v>0</v>
      </c>
    </row>
    <row r="90" spans="1:3" s="279" customFormat="1" ht="16.5" customHeight="1">
      <c r="A90" s="286">
        <v>2146003</v>
      </c>
      <c r="B90" s="288" t="s">
        <v>1350</v>
      </c>
      <c r="C90" s="285">
        <v>0</v>
      </c>
    </row>
    <row r="91" spans="1:3" s="279" customFormat="1" ht="16.5" customHeight="1">
      <c r="A91" s="286">
        <v>2146099</v>
      </c>
      <c r="B91" s="288" t="s">
        <v>1351</v>
      </c>
      <c r="C91" s="285">
        <v>0</v>
      </c>
    </row>
    <row r="92" spans="1:3" s="279" customFormat="1" ht="16.5" customHeight="1">
      <c r="A92" s="286">
        <v>21462</v>
      </c>
      <c r="B92" s="287" t="s">
        <v>1352</v>
      </c>
      <c r="C92" s="285">
        <f>SUM(C93:C96)</f>
        <v>0</v>
      </c>
    </row>
    <row r="93" spans="1:3" s="279" customFormat="1" ht="16.5" customHeight="1">
      <c r="A93" s="286">
        <v>2146201</v>
      </c>
      <c r="B93" s="288" t="s">
        <v>1350</v>
      </c>
      <c r="C93" s="285">
        <v>0</v>
      </c>
    </row>
    <row r="94" spans="1:3" s="279" customFormat="1" ht="16.5" customHeight="1">
      <c r="A94" s="286">
        <v>2146202</v>
      </c>
      <c r="B94" s="288" t="s">
        <v>1353</v>
      </c>
      <c r="C94" s="285">
        <v>0</v>
      </c>
    </row>
    <row r="95" spans="1:3" s="279" customFormat="1" ht="16.5" customHeight="1">
      <c r="A95" s="286">
        <v>2146203</v>
      </c>
      <c r="B95" s="288" t="s">
        <v>1354</v>
      </c>
      <c r="C95" s="285">
        <v>0</v>
      </c>
    </row>
    <row r="96" spans="1:3" s="279" customFormat="1" ht="16.5" customHeight="1">
      <c r="A96" s="286">
        <v>2146299</v>
      </c>
      <c r="B96" s="288" t="s">
        <v>1355</v>
      </c>
      <c r="C96" s="285">
        <v>0</v>
      </c>
    </row>
    <row r="97" spans="1:3" s="279" customFormat="1" ht="16.5" customHeight="1">
      <c r="A97" s="286">
        <v>21463</v>
      </c>
      <c r="B97" s="287" t="s">
        <v>1356</v>
      </c>
      <c r="C97" s="285">
        <f>SUM(C98:C101)</f>
        <v>0</v>
      </c>
    </row>
    <row r="98" spans="1:3" s="279" customFormat="1" ht="16.5" customHeight="1">
      <c r="A98" s="286">
        <v>2146301</v>
      </c>
      <c r="B98" s="288" t="s">
        <v>848</v>
      </c>
      <c r="C98" s="285">
        <v>0</v>
      </c>
    </row>
    <row r="99" spans="1:3" s="279" customFormat="1" ht="16.5" customHeight="1">
      <c r="A99" s="286">
        <v>2146302</v>
      </c>
      <c r="B99" s="288" t="s">
        <v>1357</v>
      </c>
      <c r="C99" s="285">
        <v>0</v>
      </c>
    </row>
    <row r="100" spans="1:3" s="279" customFormat="1" ht="16.5" customHeight="1">
      <c r="A100" s="286">
        <v>2146303</v>
      </c>
      <c r="B100" s="288" t="s">
        <v>1358</v>
      </c>
      <c r="C100" s="285">
        <v>0</v>
      </c>
    </row>
    <row r="101" spans="1:3" s="279" customFormat="1" ht="16.5" customHeight="1">
      <c r="A101" s="286">
        <v>2146399</v>
      </c>
      <c r="B101" s="288" t="s">
        <v>1359</v>
      </c>
      <c r="C101" s="285">
        <v>0</v>
      </c>
    </row>
    <row r="102" spans="1:3" s="279" customFormat="1" ht="16.5" customHeight="1">
      <c r="A102" s="286">
        <v>21464</v>
      </c>
      <c r="B102" s="287" t="s">
        <v>1360</v>
      </c>
      <c r="C102" s="285">
        <f>SUM(C103:C110)</f>
        <v>0</v>
      </c>
    </row>
    <row r="103" spans="1:3" s="279" customFormat="1" ht="16.5" customHeight="1">
      <c r="A103" s="286">
        <v>2146401</v>
      </c>
      <c r="B103" s="288" t="s">
        <v>1361</v>
      </c>
      <c r="C103" s="285">
        <v>0</v>
      </c>
    </row>
    <row r="104" spans="1:3" s="279" customFormat="1" ht="16.5" customHeight="1">
      <c r="A104" s="286">
        <v>2146402</v>
      </c>
      <c r="B104" s="288" t="s">
        <v>1362</v>
      </c>
      <c r="C104" s="285">
        <v>0</v>
      </c>
    </row>
    <row r="105" spans="1:3" s="279" customFormat="1" ht="16.5" customHeight="1">
      <c r="A105" s="286">
        <v>2146403</v>
      </c>
      <c r="B105" s="288" t="s">
        <v>1363</v>
      </c>
      <c r="C105" s="285">
        <v>0</v>
      </c>
    </row>
    <row r="106" spans="1:3" s="279" customFormat="1" ht="16.5" customHeight="1">
      <c r="A106" s="286">
        <v>2146404</v>
      </c>
      <c r="B106" s="288" t="s">
        <v>1364</v>
      </c>
      <c r="C106" s="285">
        <v>0</v>
      </c>
    </row>
    <row r="107" spans="1:3" s="279" customFormat="1" ht="16.5" customHeight="1">
      <c r="A107" s="286">
        <v>2146405</v>
      </c>
      <c r="B107" s="288" t="s">
        <v>1365</v>
      </c>
      <c r="C107" s="285">
        <v>0</v>
      </c>
    </row>
    <row r="108" spans="1:3" s="279" customFormat="1" ht="16.5" customHeight="1">
      <c r="A108" s="286">
        <v>2146406</v>
      </c>
      <c r="B108" s="288" t="s">
        <v>1366</v>
      </c>
      <c r="C108" s="285">
        <v>0</v>
      </c>
    </row>
    <row r="109" spans="1:3" s="279" customFormat="1" ht="16.5" customHeight="1">
      <c r="A109" s="286">
        <v>2146407</v>
      </c>
      <c r="B109" s="288" t="s">
        <v>1367</v>
      </c>
      <c r="C109" s="285">
        <v>0</v>
      </c>
    </row>
    <row r="110" spans="1:3" s="279" customFormat="1" ht="16.5" customHeight="1">
      <c r="A110" s="286">
        <v>2146499</v>
      </c>
      <c r="B110" s="288" t="s">
        <v>1368</v>
      </c>
      <c r="C110" s="285">
        <v>0</v>
      </c>
    </row>
    <row r="111" spans="1:3" s="279" customFormat="1" ht="16.5" customHeight="1">
      <c r="A111" s="286">
        <v>21468</v>
      </c>
      <c r="B111" s="287" t="s">
        <v>1369</v>
      </c>
      <c r="C111" s="285">
        <f>SUM(C112:C117)</f>
        <v>0</v>
      </c>
    </row>
    <row r="112" spans="1:3" s="279" customFormat="1" ht="16.5" customHeight="1">
      <c r="A112" s="286">
        <v>2146801</v>
      </c>
      <c r="B112" s="288" t="s">
        <v>1370</v>
      </c>
      <c r="C112" s="285">
        <v>0</v>
      </c>
    </row>
    <row r="113" spans="1:3" s="279" customFormat="1" ht="16.5" customHeight="1">
      <c r="A113" s="286">
        <v>2146802</v>
      </c>
      <c r="B113" s="288" t="s">
        <v>1371</v>
      </c>
      <c r="C113" s="285">
        <v>0</v>
      </c>
    </row>
    <row r="114" spans="1:3" s="279" customFormat="1" ht="16.5" customHeight="1">
      <c r="A114" s="286">
        <v>2146803</v>
      </c>
      <c r="B114" s="288" t="s">
        <v>1372</v>
      </c>
      <c r="C114" s="285">
        <v>0</v>
      </c>
    </row>
    <row r="115" spans="1:3" s="279" customFormat="1" ht="16.5" customHeight="1">
      <c r="A115" s="286">
        <v>2146804</v>
      </c>
      <c r="B115" s="288" t="s">
        <v>1373</v>
      </c>
      <c r="C115" s="285">
        <v>0</v>
      </c>
    </row>
    <row r="116" spans="1:3" s="279" customFormat="1" ht="16.5" customHeight="1">
      <c r="A116" s="286">
        <v>2146805</v>
      </c>
      <c r="B116" s="288" t="s">
        <v>1374</v>
      </c>
      <c r="C116" s="285">
        <v>0</v>
      </c>
    </row>
    <row r="117" spans="1:3" s="279" customFormat="1" ht="16.5" customHeight="1">
      <c r="A117" s="286">
        <v>2146899</v>
      </c>
      <c r="B117" s="288" t="s">
        <v>1375</v>
      </c>
      <c r="C117" s="285">
        <v>0</v>
      </c>
    </row>
    <row r="118" spans="1:3" s="279" customFormat="1" ht="16.5" customHeight="1">
      <c r="A118" s="286">
        <v>21469</v>
      </c>
      <c r="B118" s="287" t="s">
        <v>1376</v>
      </c>
      <c r="C118" s="285">
        <f>SUM(C119:C126)</f>
        <v>0</v>
      </c>
    </row>
    <row r="119" spans="1:3" s="279" customFormat="1" ht="16.5" customHeight="1">
      <c r="A119" s="286">
        <v>2146901</v>
      </c>
      <c r="B119" s="288" t="s">
        <v>1377</v>
      </c>
      <c r="C119" s="285">
        <v>0</v>
      </c>
    </row>
    <row r="120" spans="1:3" s="279" customFormat="1" ht="16.5" customHeight="1">
      <c r="A120" s="286">
        <v>2146902</v>
      </c>
      <c r="B120" s="288" t="s">
        <v>869</v>
      </c>
      <c r="C120" s="285">
        <v>0</v>
      </c>
    </row>
    <row r="121" spans="1:3" s="279" customFormat="1" ht="16.5" customHeight="1">
      <c r="A121" s="286">
        <v>2146903</v>
      </c>
      <c r="B121" s="288" t="s">
        <v>1378</v>
      </c>
      <c r="C121" s="285">
        <v>0</v>
      </c>
    </row>
    <row r="122" spans="1:3" s="279" customFormat="1" ht="16.5" customHeight="1">
      <c r="A122" s="286">
        <v>2146904</v>
      </c>
      <c r="B122" s="288" t="s">
        <v>1379</v>
      </c>
      <c r="C122" s="285">
        <v>0</v>
      </c>
    </row>
    <row r="123" spans="1:3" s="279" customFormat="1" ht="16.5" customHeight="1">
      <c r="A123" s="286">
        <v>2146906</v>
      </c>
      <c r="B123" s="288" t="s">
        <v>1380</v>
      </c>
      <c r="C123" s="285">
        <v>0</v>
      </c>
    </row>
    <row r="124" spans="1:3" s="279" customFormat="1" ht="16.5" customHeight="1">
      <c r="A124" s="286">
        <v>2146907</v>
      </c>
      <c r="B124" s="288" t="s">
        <v>1381</v>
      </c>
      <c r="C124" s="285">
        <v>0</v>
      </c>
    </row>
    <row r="125" spans="1:3" s="279" customFormat="1" ht="16.5" customHeight="1">
      <c r="A125" s="286">
        <v>2146908</v>
      </c>
      <c r="B125" s="288" t="s">
        <v>1382</v>
      </c>
      <c r="C125" s="285">
        <v>0</v>
      </c>
    </row>
    <row r="126" spans="1:3" s="279" customFormat="1" ht="16.5" customHeight="1">
      <c r="A126" s="286">
        <v>2146999</v>
      </c>
      <c r="B126" s="288" t="s">
        <v>1383</v>
      </c>
      <c r="C126" s="285">
        <v>0</v>
      </c>
    </row>
    <row r="127" spans="1:3" s="279" customFormat="1" ht="16.5" customHeight="1">
      <c r="A127" s="286">
        <v>215</v>
      </c>
      <c r="B127" s="287" t="s">
        <v>51</v>
      </c>
      <c r="C127" s="285">
        <f>C128</f>
        <v>0</v>
      </c>
    </row>
    <row r="128" spans="1:3" s="279" customFormat="1" ht="16.5" customHeight="1">
      <c r="A128" s="286">
        <v>21562</v>
      </c>
      <c r="B128" s="287" t="s">
        <v>1384</v>
      </c>
      <c r="C128" s="285">
        <f>SUM(C129:C131)</f>
        <v>0</v>
      </c>
    </row>
    <row r="129" spans="1:3" s="279" customFormat="1" ht="16.5" customHeight="1">
      <c r="A129" s="286">
        <v>2156201</v>
      </c>
      <c r="B129" s="288" t="s">
        <v>1385</v>
      </c>
      <c r="C129" s="285">
        <v>0</v>
      </c>
    </row>
    <row r="130" spans="1:3" s="279" customFormat="1" ht="16.5" customHeight="1">
      <c r="A130" s="286">
        <v>2156202</v>
      </c>
      <c r="B130" s="288" t="s">
        <v>1386</v>
      </c>
      <c r="C130" s="285">
        <v>0</v>
      </c>
    </row>
    <row r="131" spans="1:3" s="279" customFormat="1" ht="16.5" customHeight="1">
      <c r="A131" s="286">
        <v>2156299</v>
      </c>
      <c r="B131" s="288" t="s">
        <v>1387</v>
      </c>
      <c r="C131" s="285">
        <v>0</v>
      </c>
    </row>
    <row r="132" spans="1:3" s="279" customFormat="1" ht="16.5" customHeight="1">
      <c r="A132" s="286">
        <v>216</v>
      </c>
      <c r="B132" s="287" t="s">
        <v>52</v>
      </c>
      <c r="C132" s="285">
        <f>C133</f>
        <v>0</v>
      </c>
    </row>
    <row r="133" spans="1:3" s="279" customFormat="1" ht="16.5" customHeight="1">
      <c r="A133" s="286">
        <v>21660</v>
      </c>
      <c r="B133" s="287" t="s">
        <v>1388</v>
      </c>
      <c r="C133" s="285">
        <f>SUM(C134:C138)</f>
        <v>0</v>
      </c>
    </row>
    <row r="134" spans="1:3" s="279" customFormat="1" ht="16.5" customHeight="1">
      <c r="A134" s="286">
        <v>2166001</v>
      </c>
      <c r="B134" s="288" t="s">
        <v>1389</v>
      </c>
      <c r="C134" s="285">
        <v>0</v>
      </c>
    </row>
    <row r="135" spans="1:3" s="279" customFormat="1" ht="16.5" customHeight="1">
      <c r="A135" s="286">
        <v>2166002</v>
      </c>
      <c r="B135" s="288" t="s">
        <v>1390</v>
      </c>
      <c r="C135" s="285">
        <v>0</v>
      </c>
    </row>
    <row r="136" spans="1:3" s="279" customFormat="1" ht="16.5" customHeight="1">
      <c r="A136" s="286">
        <v>2166003</v>
      </c>
      <c r="B136" s="288" t="s">
        <v>1391</v>
      </c>
      <c r="C136" s="285">
        <v>0</v>
      </c>
    </row>
    <row r="137" spans="1:3" s="279" customFormat="1" ht="16.5" customHeight="1">
      <c r="A137" s="286">
        <v>2166004</v>
      </c>
      <c r="B137" s="288" t="s">
        <v>1392</v>
      </c>
      <c r="C137" s="285">
        <v>0</v>
      </c>
    </row>
    <row r="138" spans="1:3" s="279" customFormat="1" ht="16.5" customHeight="1">
      <c r="A138" s="286">
        <v>2166099</v>
      </c>
      <c r="B138" s="288" t="s">
        <v>1393</v>
      </c>
      <c r="C138" s="285">
        <v>0</v>
      </c>
    </row>
    <row r="139" spans="1:3" s="279" customFormat="1" ht="16.5" customHeight="1">
      <c r="A139" s="286">
        <v>217</v>
      </c>
      <c r="B139" s="287" t="s">
        <v>53</v>
      </c>
      <c r="C139" s="285">
        <f>C140</f>
        <v>0</v>
      </c>
    </row>
    <row r="140" spans="1:3" s="279" customFormat="1" ht="16.5" customHeight="1">
      <c r="A140" s="286">
        <v>21704</v>
      </c>
      <c r="B140" s="287" t="s">
        <v>978</v>
      </c>
      <c r="C140" s="285">
        <f>SUM(C141:C142)</f>
        <v>0</v>
      </c>
    </row>
    <row r="141" spans="1:3" s="279" customFormat="1" ht="16.5" customHeight="1">
      <c r="A141" s="286">
        <v>2170402</v>
      </c>
      <c r="B141" s="288" t="s">
        <v>1394</v>
      </c>
      <c r="C141" s="285">
        <v>0</v>
      </c>
    </row>
    <row r="142" spans="1:3" s="279" customFormat="1" ht="16.5" customHeight="1">
      <c r="A142" s="286">
        <v>2170403</v>
      </c>
      <c r="B142" s="288" t="s">
        <v>1395</v>
      </c>
      <c r="C142" s="285">
        <v>0</v>
      </c>
    </row>
    <row r="143" spans="1:3" s="279" customFormat="1" ht="16.5" customHeight="1">
      <c r="A143" s="286">
        <v>229</v>
      </c>
      <c r="B143" s="287" t="s">
        <v>57</v>
      </c>
      <c r="C143" s="285">
        <f>C144+C145+C154</f>
        <v>109</v>
      </c>
    </row>
    <row r="144" spans="1:3" s="279" customFormat="1" ht="16.5" customHeight="1">
      <c r="A144" s="286">
        <v>22904</v>
      </c>
      <c r="B144" s="287" t="s">
        <v>1396</v>
      </c>
      <c r="C144" s="285">
        <v>0</v>
      </c>
    </row>
    <row r="145" spans="1:3" s="279" customFormat="1" ht="16.5" customHeight="1">
      <c r="A145" s="286">
        <v>22908</v>
      </c>
      <c r="B145" s="287" t="s">
        <v>1397</v>
      </c>
      <c r="C145" s="285">
        <f>SUM(C146:C153)</f>
        <v>0</v>
      </c>
    </row>
    <row r="146" spans="1:3" s="279" customFormat="1" ht="16.5" customHeight="1">
      <c r="A146" s="286">
        <v>2290802</v>
      </c>
      <c r="B146" s="288" t="s">
        <v>1398</v>
      </c>
      <c r="C146" s="285">
        <v>0</v>
      </c>
    </row>
    <row r="147" spans="1:3" s="279" customFormat="1" ht="16.5" customHeight="1">
      <c r="A147" s="286">
        <v>2290803</v>
      </c>
      <c r="B147" s="288" t="s">
        <v>1399</v>
      </c>
      <c r="C147" s="285">
        <v>0</v>
      </c>
    </row>
    <row r="148" spans="1:3" s="279" customFormat="1" ht="16.5" customHeight="1">
      <c r="A148" s="286">
        <v>2290804</v>
      </c>
      <c r="B148" s="288" t="s">
        <v>1400</v>
      </c>
      <c r="C148" s="285">
        <v>0</v>
      </c>
    </row>
    <row r="149" spans="1:3" s="279" customFormat="1" ht="16.5" customHeight="1">
      <c r="A149" s="286">
        <v>2290805</v>
      </c>
      <c r="B149" s="288" t="s">
        <v>1401</v>
      </c>
      <c r="C149" s="285">
        <v>0</v>
      </c>
    </row>
    <row r="150" spans="1:3" s="279" customFormat="1" ht="16.5" customHeight="1">
      <c r="A150" s="286">
        <v>2290806</v>
      </c>
      <c r="B150" s="288" t="s">
        <v>1402</v>
      </c>
      <c r="C150" s="285">
        <v>0</v>
      </c>
    </row>
    <row r="151" spans="1:3" s="279" customFormat="1" ht="16.5" customHeight="1">
      <c r="A151" s="286">
        <v>2290807</v>
      </c>
      <c r="B151" s="288" t="s">
        <v>1403</v>
      </c>
      <c r="C151" s="285">
        <v>0</v>
      </c>
    </row>
    <row r="152" spans="1:3" s="279" customFormat="1" ht="16.5" customHeight="1">
      <c r="A152" s="286">
        <v>2290808</v>
      </c>
      <c r="B152" s="288" t="s">
        <v>1404</v>
      </c>
      <c r="C152" s="285">
        <v>0</v>
      </c>
    </row>
    <row r="153" spans="1:3" s="279" customFormat="1" ht="16.5" customHeight="1">
      <c r="A153" s="286">
        <v>2290899</v>
      </c>
      <c r="B153" s="288" t="s">
        <v>1405</v>
      </c>
      <c r="C153" s="285">
        <v>0</v>
      </c>
    </row>
    <row r="154" spans="1:3" s="279" customFormat="1" ht="16.5" customHeight="1">
      <c r="A154" s="286">
        <v>22960</v>
      </c>
      <c r="B154" s="287" t="s">
        <v>1406</v>
      </c>
      <c r="C154" s="285">
        <f>SUM(C155:C165)</f>
        <v>109</v>
      </c>
    </row>
    <row r="155" spans="1:3" s="279" customFormat="1" ht="16.5" customHeight="1">
      <c r="A155" s="286">
        <v>2296001</v>
      </c>
      <c r="B155" s="288" t="s">
        <v>1407</v>
      </c>
      <c r="C155" s="285">
        <v>0</v>
      </c>
    </row>
    <row r="156" spans="1:3" s="279" customFormat="1" ht="16.5" customHeight="1">
      <c r="A156" s="286">
        <v>2296002</v>
      </c>
      <c r="B156" s="288" t="s">
        <v>1408</v>
      </c>
      <c r="C156" s="285">
        <v>19</v>
      </c>
    </row>
    <row r="157" spans="1:3" s="279" customFormat="1" ht="16.5" customHeight="1">
      <c r="A157" s="286">
        <v>2296003</v>
      </c>
      <c r="B157" s="288" t="s">
        <v>1409</v>
      </c>
      <c r="C157" s="285">
        <v>0</v>
      </c>
    </row>
    <row r="158" spans="1:3" s="279" customFormat="1" ht="16.5" customHeight="1">
      <c r="A158" s="286">
        <v>2296004</v>
      </c>
      <c r="B158" s="288" t="s">
        <v>1410</v>
      </c>
      <c r="C158" s="285">
        <v>6</v>
      </c>
    </row>
    <row r="159" spans="1:3" s="279" customFormat="1" ht="16.5" customHeight="1">
      <c r="A159" s="286">
        <v>2296005</v>
      </c>
      <c r="B159" s="288" t="s">
        <v>1411</v>
      </c>
      <c r="C159" s="285">
        <v>0</v>
      </c>
    </row>
    <row r="160" spans="1:3" s="279" customFormat="1" ht="16.5" customHeight="1">
      <c r="A160" s="286">
        <v>2296006</v>
      </c>
      <c r="B160" s="288" t="s">
        <v>1412</v>
      </c>
      <c r="C160" s="285">
        <v>3</v>
      </c>
    </row>
    <row r="161" spans="1:3" s="279" customFormat="1" ht="16.5" customHeight="1">
      <c r="A161" s="286">
        <v>2296010</v>
      </c>
      <c r="B161" s="288" t="s">
        <v>1413</v>
      </c>
      <c r="C161" s="285">
        <v>7</v>
      </c>
    </row>
    <row r="162" spans="1:3" s="279" customFormat="1" ht="16.5" customHeight="1">
      <c r="A162" s="286">
        <v>2296011</v>
      </c>
      <c r="B162" s="288" t="s">
        <v>1414</v>
      </c>
      <c r="C162" s="285">
        <v>0</v>
      </c>
    </row>
    <row r="163" spans="1:3" s="279" customFormat="1" ht="16.5" customHeight="1">
      <c r="A163" s="286">
        <v>2296012</v>
      </c>
      <c r="B163" s="288" t="s">
        <v>1415</v>
      </c>
      <c r="C163" s="285">
        <v>0</v>
      </c>
    </row>
    <row r="164" spans="1:3" s="279" customFormat="1" ht="16.5" customHeight="1">
      <c r="A164" s="286">
        <v>2296013</v>
      </c>
      <c r="B164" s="288" t="s">
        <v>1416</v>
      </c>
      <c r="C164" s="285">
        <v>22</v>
      </c>
    </row>
    <row r="165" spans="1:3" s="279" customFormat="1" ht="16.5" customHeight="1">
      <c r="A165" s="286">
        <v>2296099</v>
      </c>
      <c r="B165" s="288" t="s">
        <v>1417</v>
      </c>
      <c r="C165" s="285">
        <v>52</v>
      </c>
    </row>
    <row r="166" spans="1:3" s="279" customFormat="1" ht="16.5" customHeight="1">
      <c r="A166" s="286">
        <v>232</v>
      </c>
      <c r="B166" s="287" t="s">
        <v>58</v>
      </c>
      <c r="C166" s="285">
        <f>C167</f>
        <v>2138</v>
      </c>
    </row>
    <row r="167" spans="1:3" s="279" customFormat="1" ht="16.5" customHeight="1">
      <c r="A167" s="286">
        <v>23204</v>
      </c>
      <c r="B167" s="287" t="s">
        <v>1418</v>
      </c>
      <c r="C167" s="285">
        <f>SUM(C168:C184)</f>
        <v>2138</v>
      </c>
    </row>
    <row r="168" spans="1:3" s="279" customFormat="1" ht="16.5" customHeight="1">
      <c r="A168" s="286">
        <v>2320401</v>
      </c>
      <c r="B168" s="288" t="s">
        <v>1419</v>
      </c>
      <c r="C168" s="285">
        <v>0</v>
      </c>
    </row>
    <row r="169" spans="1:3" s="279" customFormat="1" ht="16.5" customHeight="1">
      <c r="A169" s="286">
        <v>2320402</v>
      </c>
      <c r="B169" s="288" t="s">
        <v>1420</v>
      </c>
      <c r="C169" s="285">
        <v>0</v>
      </c>
    </row>
    <row r="170" spans="1:3" s="279" customFormat="1" ht="16.5" customHeight="1">
      <c r="A170" s="286">
        <v>2320405</v>
      </c>
      <c r="B170" s="288" t="s">
        <v>1421</v>
      </c>
      <c r="C170" s="285">
        <v>0</v>
      </c>
    </row>
    <row r="171" spans="1:3" s="279" customFormat="1" ht="17.25" customHeight="1">
      <c r="A171" s="286">
        <v>2320411</v>
      </c>
      <c r="B171" s="288" t="s">
        <v>1422</v>
      </c>
      <c r="C171" s="285">
        <v>2138</v>
      </c>
    </row>
    <row r="172" spans="1:3" s="279" customFormat="1" ht="17.25" customHeight="1">
      <c r="A172" s="286">
        <v>2320412</v>
      </c>
      <c r="B172" s="288" t="s">
        <v>1423</v>
      </c>
      <c r="C172" s="285">
        <v>0</v>
      </c>
    </row>
    <row r="173" spans="1:3" s="279" customFormat="1" ht="17.25" customHeight="1">
      <c r="A173" s="286">
        <v>2320413</v>
      </c>
      <c r="B173" s="288" t="s">
        <v>1424</v>
      </c>
      <c r="C173" s="285">
        <v>0</v>
      </c>
    </row>
    <row r="174" spans="1:3" s="279" customFormat="1" ht="17.25" customHeight="1">
      <c r="A174" s="286">
        <v>2320414</v>
      </c>
      <c r="B174" s="288" t="s">
        <v>1425</v>
      </c>
      <c r="C174" s="285">
        <v>0</v>
      </c>
    </row>
    <row r="175" spans="1:3" s="279" customFormat="1" ht="17.25" customHeight="1">
      <c r="A175" s="286">
        <v>2320415</v>
      </c>
      <c r="B175" s="288" t="s">
        <v>1426</v>
      </c>
      <c r="C175" s="285">
        <v>0</v>
      </c>
    </row>
    <row r="176" spans="1:3" s="279" customFormat="1" ht="17.25" customHeight="1">
      <c r="A176" s="286">
        <v>2320416</v>
      </c>
      <c r="B176" s="288" t="s">
        <v>1427</v>
      </c>
      <c r="C176" s="285">
        <v>0</v>
      </c>
    </row>
    <row r="177" spans="1:3" s="279" customFormat="1" ht="17.25" customHeight="1">
      <c r="A177" s="286">
        <v>2320417</v>
      </c>
      <c r="B177" s="288" t="s">
        <v>1428</v>
      </c>
      <c r="C177" s="285">
        <v>0</v>
      </c>
    </row>
    <row r="178" spans="1:3" s="279" customFormat="1" ht="17.25" customHeight="1">
      <c r="A178" s="286">
        <v>2320418</v>
      </c>
      <c r="B178" s="288" t="s">
        <v>1429</v>
      </c>
      <c r="C178" s="285">
        <v>0</v>
      </c>
    </row>
    <row r="179" spans="1:3" s="279" customFormat="1" ht="17.25" customHeight="1">
      <c r="A179" s="286">
        <v>2320419</v>
      </c>
      <c r="B179" s="288" t="s">
        <v>1430</v>
      </c>
      <c r="C179" s="285">
        <v>0</v>
      </c>
    </row>
    <row r="180" spans="1:3" s="279" customFormat="1" ht="17.25" customHeight="1">
      <c r="A180" s="286">
        <v>2320420</v>
      </c>
      <c r="B180" s="288" t="s">
        <v>1431</v>
      </c>
      <c r="C180" s="285">
        <v>0</v>
      </c>
    </row>
    <row r="181" spans="1:3" s="279" customFormat="1" ht="17.25" customHeight="1">
      <c r="A181" s="286">
        <v>2320431</v>
      </c>
      <c r="B181" s="288" t="s">
        <v>1432</v>
      </c>
      <c r="C181" s="285">
        <v>0</v>
      </c>
    </row>
    <row r="182" spans="1:3" s="279" customFormat="1" ht="16.5" customHeight="1">
      <c r="A182" s="286">
        <v>2320432</v>
      </c>
      <c r="B182" s="288" t="s">
        <v>1433</v>
      </c>
      <c r="C182" s="285">
        <v>0</v>
      </c>
    </row>
    <row r="183" spans="1:3" s="279" customFormat="1" ht="16.5" customHeight="1">
      <c r="A183" s="286">
        <v>2320498</v>
      </c>
      <c r="B183" s="288" t="s">
        <v>1434</v>
      </c>
      <c r="C183" s="285">
        <v>0</v>
      </c>
    </row>
    <row r="184" spans="1:3" s="279" customFormat="1" ht="16.5" customHeight="1">
      <c r="A184" s="286">
        <v>2320499</v>
      </c>
      <c r="B184" s="288" t="s">
        <v>1435</v>
      </c>
      <c r="C184" s="285">
        <v>0</v>
      </c>
    </row>
    <row r="185" spans="1:3" s="279" customFormat="1" ht="16.5" customHeight="1">
      <c r="A185" s="286">
        <v>233</v>
      </c>
      <c r="B185" s="287" t="s">
        <v>1125</v>
      </c>
      <c r="C185" s="285">
        <f>C186</f>
        <v>0</v>
      </c>
    </row>
    <row r="186" spans="1:3" s="279" customFormat="1" ht="16.5" customHeight="1">
      <c r="A186" s="286">
        <v>23304</v>
      </c>
      <c r="B186" s="287" t="s">
        <v>1436</v>
      </c>
      <c r="C186" s="285">
        <f>SUM(C187:C203)</f>
        <v>0</v>
      </c>
    </row>
    <row r="187" spans="1:3" s="279" customFormat="1" ht="16.5" customHeight="1">
      <c r="A187" s="286">
        <v>2330401</v>
      </c>
      <c r="B187" s="288" t="s">
        <v>1437</v>
      </c>
      <c r="C187" s="285">
        <v>0</v>
      </c>
    </row>
    <row r="188" spans="1:3" s="279" customFormat="1" ht="16.5" customHeight="1">
      <c r="A188" s="286">
        <v>2330402</v>
      </c>
      <c r="B188" s="288" t="s">
        <v>1438</v>
      </c>
      <c r="C188" s="285">
        <v>0</v>
      </c>
    </row>
    <row r="189" spans="1:3" s="279" customFormat="1" ht="16.5" customHeight="1">
      <c r="A189" s="286">
        <v>2330405</v>
      </c>
      <c r="B189" s="288" t="s">
        <v>1439</v>
      </c>
      <c r="C189" s="285">
        <v>0</v>
      </c>
    </row>
    <row r="190" spans="1:3" s="279" customFormat="1" ht="16.5" customHeight="1">
      <c r="A190" s="286">
        <v>2330411</v>
      </c>
      <c r="B190" s="288" t="s">
        <v>1440</v>
      </c>
      <c r="C190" s="285">
        <v>0</v>
      </c>
    </row>
    <row r="191" spans="1:3" s="279" customFormat="1" ht="16.5" customHeight="1">
      <c r="A191" s="286">
        <v>2330412</v>
      </c>
      <c r="B191" s="288" t="s">
        <v>1441</v>
      </c>
      <c r="C191" s="285">
        <v>0</v>
      </c>
    </row>
    <row r="192" spans="1:3" s="279" customFormat="1" ht="16.5" customHeight="1">
      <c r="A192" s="286">
        <v>2330413</v>
      </c>
      <c r="B192" s="288" t="s">
        <v>1442</v>
      </c>
      <c r="C192" s="285">
        <v>0</v>
      </c>
    </row>
    <row r="193" spans="1:3" s="279" customFormat="1" ht="16.5" customHeight="1">
      <c r="A193" s="286">
        <v>2330414</v>
      </c>
      <c r="B193" s="288" t="s">
        <v>1443</v>
      </c>
      <c r="C193" s="285">
        <v>0</v>
      </c>
    </row>
    <row r="194" spans="1:3" s="279" customFormat="1" ht="16.5" customHeight="1">
      <c r="A194" s="286">
        <v>2330415</v>
      </c>
      <c r="B194" s="288" t="s">
        <v>1444</v>
      </c>
      <c r="C194" s="285">
        <v>0</v>
      </c>
    </row>
    <row r="195" spans="1:3" s="279" customFormat="1" ht="16.5" customHeight="1">
      <c r="A195" s="286">
        <v>2330416</v>
      </c>
      <c r="B195" s="288" t="s">
        <v>1445</v>
      </c>
      <c r="C195" s="285">
        <v>0</v>
      </c>
    </row>
    <row r="196" spans="1:3" s="279" customFormat="1" ht="16.5" customHeight="1">
      <c r="A196" s="286">
        <v>2330417</v>
      </c>
      <c r="B196" s="288" t="s">
        <v>1446</v>
      </c>
      <c r="C196" s="285">
        <v>0</v>
      </c>
    </row>
    <row r="197" spans="1:3" s="279" customFormat="1" ht="16.5" customHeight="1">
      <c r="A197" s="286">
        <v>2330418</v>
      </c>
      <c r="B197" s="288" t="s">
        <v>1447</v>
      </c>
      <c r="C197" s="285">
        <v>0</v>
      </c>
    </row>
    <row r="198" spans="1:3" s="279" customFormat="1" ht="16.5" customHeight="1">
      <c r="A198" s="286">
        <v>2330419</v>
      </c>
      <c r="B198" s="288" t="s">
        <v>1448</v>
      </c>
      <c r="C198" s="285">
        <v>0</v>
      </c>
    </row>
    <row r="199" spans="1:3" s="279" customFormat="1" ht="16.5" customHeight="1">
      <c r="A199" s="286">
        <v>2330420</v>
      </c>
      <c r="B199" s="288" t="s">
        <v>1449</v>
      </c>
      <c r="C199" s="285">
        <v>0</v>
      </c>
    </row>
    <row r="200" spans="1:3" s="279" customFormat="1" ht="16.5" customHeight="1">
      <c r="A200" s="286">
        <v>2330431</v>
      </c>
      <c r="B200" s="288" t="s">
        <v>1450</v>
      </c>
      <c r="C200" s="285">
        <v>0</v>
      </c>
    </row>
    <row r="201" spans="1:3" s="279" customFormat="1" ht="16.5" customHeight="1">
      <c r="A201" s="286">
        <v>2330432</v>
      </c>
      <c r="B201" s="288" t="s">
        <v>1451</v>
      </c>
      <c r="C201" s="285">
        <v>0</v>
      </c>
    </row>
    <row r="202" spans="1:3" s="279" customFormat="1" ht="16.5" customHeight="1">
      <c r="A202" s="286">
        <v>2330498</v>
      </c>
      <c r="B202" s="288" t="s">
        <v>1452</v>
      </c>
      <c r="C202" s="285">
        <v>0</v>
      </c>
    </row>
    <row r="203" spans="1:3" s="279" customFormat="1" ht="16.5" customHeight="1">
      <c r="A203" s="286">
        <v>2330499</v>
      </c>
      <c r="B203" s="288" t="s">
        <v>1453</v>
      </c>
      <c r="C203" s="285">
        <v>0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稻城</cp:lastModifiedBy>
  <cp:lastPrinted>2015-09-23T10:28:19Z</cp:lastPrinted>
  <dcterms:created xsi:type="dcterms:W3CDTF">2011-01-30T01:50:08Z</dcterms:created>
  <dcterms:modified xsi:type="dcterms:W3CDTF">2021-12-22T01:34:07Z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115572A5B50945729BF897140CACDF8F</vt:lpwstr>
  </property>
</Properties>
</file>